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checkCompatibility="1" defaultThemeVersion="124226"/>
  <xr:revisionPtr revIDLastSave="0" documentId="13_ncr:1_{66BF59E5-C570-455A-AAC8-9A51247951F3}" xr6:coauthVersionLast="47" xr6:coauthVersionMax="47" xr10:uidLastSave="{00000000-0000-0000-0000-000000000000}"/>
  <bookViews>
    <workbookView xWindow="-120" yWindow="-120" windowWidth="29040" windowHeight="15840" tabRatio="94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9" hidden="1">'(10) Услуги произв. назначения'!$B$17:$Z$62</definedName>
    <definedName name="_xlnm._FilterDatabase" localSheetId="1" hidden="1">'(2) Вспомогательные материалы'!$B$17:$W$48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4" l="1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18" i="4"/>
  <c r="B19" i="4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B46" i="12"/>
  <c r="B47" i="12"/>
  <c r="B48" i="12"/>
  <c r="B49" i="12"/>
  <c r="U41" i="12"/>
  <c r="R41" i="12"/>
  <c r="U46" i="12"/>
  <c r="R46" i="12" s="1"/>
  <c r="U58" i="12"/>
  <c r="R58" i="12"/>
  <c r="C58" i="12"/>
  <c r="R51" i="12" l="1"/>
  <c r="R49" i="12"/>
  <c r="U49" i="12"/>
  <c r="R60" i="12"/>
  <c r="R54" i="12"/>
  <c r="U37" i="12"/>
  <c r="U18" i="12"/>
  <c r="R18" i="12" s="1"/>
  <c r="R52" i="12"/>
  <c r="R56" i="12"/>
  <c r="R36" i="12"/>
  <c r="C36" i="12"/>
  <c r="U45" i="12"/>
  <c r="U57" i="12"/>
  <c r="R57" i="12" s="1"/>
  <c r="R31" i="12"/>
  <c r="C31" i="12"/>
  <c r="U30" i="12"/>
  <c r="R30" i="12" s="1"/>
  <c r="C30" i="12"/>
  <c r="R29" i="12"/>
  <c r="C29" i="12"/>
  <c r="R50" i="12"/>
  <c r="U26" i="12"/>
  <c r="R26" i="12" s="1"/>
  <c r="C26" i="12"/>
  <c r="U23" i="12"/>
  <c r="R23" i="12" s="1"/>
  <c r="C23" i="12"/>
  <c r="U22" i="12"/>
  <c r="R22" i="12" s="1"/>
  <c r="C22" i="12"/>
  <c r="U35" i="12"/>
  <c r="R35" i="12" s="1"/>
  <c r="U34" i="12"/>
  <c r="R34" i="12" s="1"/>
  <c r="U20" i="12"/>
  <c r="R20" i="12" s="1"/>
  <c r="C20" i="12"/>
  <c r="U19" i="12"/>
  <c r="R19" i="12" s="1"/>
  <c r="B19" i="12"/>
  <c r="B20" i="12" s="1"/>
  <c r="B21" i="12" s="1"/>
  <c r="C19" i="12"/>
  <c r="R18" i="9"/>
  <c r="C18" i="9"/>
  <c r="U19" i="7"/>
  <c r="R19" i="7" s="1"/>
  <c r="U18" i="7"/>
  <c r="R18" i="7" s="1"/>
  <c r="C19" i="7"/>
  <c r="B19" i="7"/>
  <c r="C18" i="7"/>
  <c r="T18" i="1"/>
  <c r="U18" i="1"/>
  <c r="R18" i="1"/>
  <c r="R42" i="12"/>
  <c r="C42" i="12"/>
  <c r="R21" i="12"/>
  <c r="R24" i="12"/>
  <c r="R25" i="12"/>
  <c r="R27" i="12"/>
  <c r="R28" i="12"/>
  <c r="R32" i="12"/>
  <c r="R33" i="12"/>
  <c r="R37" i="12"/>
  <c r="R38" i="12"/>
  <c r="R39" i="12"/>
  <c r="R40" i="12"/>
  <c r="R43" i="12"/>
  <c r="R44" i="12"/>
  <c r="R45" i="12"/>
  <c r="R47" i="12"/>
  <c r="R48" i="12"/>
  <c r="R53" i="12"/>
  <c r="R55" i="12"/>
  <c r="R59" i="12"/>
  <c r="B22" i="12" l="1"/>
  <c r="C60" i="12"/>
  <c r="C59" i="12"/>
  <c r="C57" i="12"/>
  <c r="C55" i="12"/>
  <c r="C52" i="12"/>
  <c r="C51" i="12"/>
  <c r="B23" i="12" l="1"/>
  <c r="B24" i="12" s="1"/>
  <c r="B25" i="12" s="1"/>
  <c r="C37" i="12"/>
  <c r="C38" i="12"/>
  <c r="C39" i="12"/>
  <c r="C40" i="12"/>
  <c r="C41" i="12"/>
  <c r="C43" i="12"/>
  <c r="C44" i="12"/>
  <c r="C45" i="12"/>
  <c r="C46" i="12"/>
  <c r="C47" i="12"/>
  <c r="C48" i="12"/>
  <c r="C49" i="12"/>
  <c r="C50" i="12"/>
  <c r="C53" i="12"/>
  <c r="C54" i="12"/>
  <c r="C56" i="12"/>
  <c r="C19" i="1"/>
  <c r="B26" i="12" l="1"/>
  <c r="B27" i="12" s="1"/>
  <c r="B28" i="12" s="1"/>
  <c r="C18" i="13"/>
  <c r="C21" i="12"/>
  <c r="C24" i="12"/>
  <c r="C25" i="12"/>
  <c r="C27" i="12"/>
  <c r="C28" i="12"/>
  <c r="C32" i="12"/>
  <c r="C33" i="12"/>
  <c r="C34" i="12"/>
  <c r="C35" i="12"/>
  <c r="C18" i="12"/>
  <c r="B29" i="12" l="1"/>
  <c r="C18" i="4"/>
  <c r="B30" i="12" l="1"/>
  <c r="B20" i="13"/>
  <c r="B62" i="12"/>
  <c r="B20" i="11"/>
  <c r="B20" i="10"/>
  <c r="B20" i="9"/>
  <c r="B20" i="8"/>
  <c r="B21" i="7"/>
  <c r="B20" i="6"/>
  <c r="B20" i="5"/>
  <c r="B48" i="4"/>
  <c r="B31" i="12" l="1"/>
  <c r="B32" i="12" s="1"/>
  <c r="B33" i="12" s="1"/>
  <c r="B34" i="12" s="1"/>
  <c r="B35" i="12" s="1"/>
  <c r="B8" i="4"/>
  <c r="B8" i="5"/>
  <c r="B8" i="6"/>
  <c r="B8" i="7"/>
  <c r="B8" i="8"/>
  <c r="B8" i="9"/>
  <c r="B8" i="10"/>
  <c r="B8" i="11"/>
  <c r="B8" i="12"/>
  <c r="B8" i="13"/>
  <c r="B36" i="12" l="1"/>
  <c r="B37" i="12" s="1"/>
  <c r="B38" i="12" s="1"/>
  <c r="B39" i="12" s="1"/>
  <c r="B40" i="12" s="1"/>
  <c r="B41" i="12" s="1"/>
  <c r="B42" i="12" s="1"/>
  <c r="B43" i="12" s="1"/>
  <c r="B44" i="12" s="1"/>
  <c r="B45" i="12" s="1"/>
  <c r="B50" i="12" s="1"/>
  <c r="B51" i="12" s="1"/>
  <c r="B52" i="12" s="1"/>
  <c r="B53" i="12" s="1"/>
  <c r="B54" i="12" s="1"/>
  <c r="B55" i="12" s="1"/>
  <c r="B56" i="12" s="1"/>
  <c r="B57" i="12" s="1"/>
  <c r="B58" i="12" l="1"/>
  <c r="B59" i="12" s="1"/>
  <c r="B60" i="12" s="1"/>
  <c r="R19" i="1"/>
</calcChain>
</file>

<file path=xl/sharedStrings.xml><?xml version="1.0" encoding="utf-8"?>
<sst xmlns="http://schemas.openxmlformats.org/spreadsheetml/2006/main" count="1879" uniqueCount="289">
  <si>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</si>
  <si>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</si>
  <si>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</si>
  <si>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</si>
  <si>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</si>
  <si>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</si>
  <si>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</si>
  <si>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</si>
  <si>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</si>
  <si>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</si>
  <si>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</si>
  <si>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</si>
  <si>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</si>
  <si>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</si>
  <si>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</si>
  <si>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</si>
  <si>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</si>
  <si>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</si>
  <si>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</si>
  <si>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</si>
  <si>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</si>
  <si>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</si>
  <si>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</si>
  <si>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</si>
  <si>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</si>
  <si>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</si>
  <si>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</si>
  <si>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</si>
  <si>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</si>
  <si>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</si>
  <si>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</si>
  <si>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</si>
  <si>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</si>
  <si>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</si>
  <si>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</si>
  <si>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</si>
  <si>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</si>
  <si>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</si>
  <si>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</si>
  <si>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</si>
  <si>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</si>
  <si>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</si>
  <si>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</si>
  <si>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</si>
  <si>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</si>
  <si>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</si>
  <si>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</si>
  <si>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</si>
  <si>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</si>
  <si>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</si>
  <si>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</si>
  <si>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</si>
  <si>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</si>
  <si>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</si>
  <si>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</si>
  <si>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</si>
  <si>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аренды</t>
  </si>
  <si>
    <t>ПАО "МТС"</t>
  </si>
  <si>
    <t>Приобретение ГСМ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</si>
  <si>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</si>
  <si>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</si>
  <si>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</si>
  <si>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</si>
  <si>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</si>
  <si>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</si>
  <si>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ООО "ОИС"</t>
  </si>
  <si>
    <t xml:space="preserve">АО Издательский дом "Новости Югры" </t>
  </si>
  <si>
    <t>АО "ГазпромЭнергоСбыт Тюмень"</t>
  </si>
  <si>
    <t>ИП Банных С.В.</t>
  </si>
  <si>
    <t>Промстройпуть  ППФ ООО</t>
  </si>
  <si>
    <t>ООО "Микро-М"</t>
  </si>
  <si>
    <t>Куб.м.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</si>
  <si>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</si>
  <si>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</si>
  <si>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</si>
  <si>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</si>
  <si>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Услуги сторонней организацией на права использования прогр. обеспечения для ЭВМ</t>
  </si>
  <si>
    <t>Услуги информационного                                                                (программного) обеспечения</t>
  </si>
  <si>
    <t>г.Калл.,       Куб.м.</t>
  </si>
  <si>
    <t>ООО ИНФОРМБЮРО</t>
  </si>
  <si>
    <t>Булат ООО</t>
  </si>
  <si>
    <t>ЭНЕРГОКОНСАЛТИНГГРУПП ООО</t>
  </si>
  <si>
    <t>Усл по обслуж прогр обеспеч-й, комп-й и  проч тех</t>
  </si>
  <si>
    <t>Атол Онлайн ООО</t>
  </si>
  <si>
    <t>шт.</t>
  </si>
  <si>
    <t xml:space="preserve"> </t>
  </si>
  <si>
    <t>ед.</t>
  </si>
  <si>
    <t>ИП Погородняя-Граховская Анна Викторовна</t>
  </si>
  <si>
    <t>ГЛОНАСС АО</t>
  </si>
  <si>
    <t>Абон плата за систему мониторинга транспорта</t>
  </si>
  <si>
    <t xml:space="preserve">ООО Техносфера </t>
  </si>
  <si>
    <t>Затраты на обслуживание орг. Техники</t>
  </si>
  <si>
    <t>СГМУП "Горводоканал" (ГВК)</t>
  </si>
  <si>
    <t>РемМарк СЦ ООО</t>
  </si>
  <si>
    <t>ТаймВэб.Технологии ООО</t>
  </si>
  <si>
    <t>Запасные части</t>
  </si>
  <si>
    <t>Регион Авто ТК ООО</t>
  </si>
  <si>
    <t>Техтранссервис ООО</t>
  </si>
  <si>
    <t>ПЕТРОЛ86 ООО</t>
  </si>
  <si>
    <t>Услуги по обеспечению мониторинга транспорта (абонент обслуживание) и Обновление, замена,  активизация, настройка блока СКЗИ</t>
  </si>
  <si>
    <t>Услуги информационного обеспечения (раскрытие информации)</t>
  </si>
  <si>
    <t>тыс. м3</t>
  </si>
  <si>
    <t>Газпром межрегионгаз Север ООО</t>
  </si>
  <si>
    <t>ТЕХГИДРОСЕРВИС ООО</t>
  </si>
  <si>
    <t>АФИНА ООО</t>
  </si>
  <si>
    <t>Природный газ-потери</t>
  </si>
  <si>
    <t>литр/м3</t>
  </si>
  <si>
    <t>НОВОЛИК ЧОУ ДПО</t>
  </si>
  <si>
    <t>СЗК Инфосвязь</t>
  </si>
  <si>
    <t xml:space="preserve">Аренда газ-да в.д. и ГРПШ 30лет Победы 86 </t>
  </si>
  <si>
    <t xml:space="preserve">Платформа ТАЙМВЭБ Панель управления сайтами </t>
  </si>
  <si>
    <t>ТО и ремонт орг техники</t>
  </si>
  <si>
    <t>ЕТС ТРЕЙД ООО</t>
  </si>
  <si>
    <t>Офис-Лайн ООО</t>
  </si>
  <si>
    <t>Услуги связи (сотовая связь)</t>
  </si>
  <si>
    <t>январь 2026г.</t>
  </si>
  <si>
    <t>* Информация представлена при наличии документов по состоянию на 09.02.2026</t>
  </si>
  <si>
    <t>№ 25123102012/05 от 31.12.2025</t>
  </si>
  <si>
    <t>№4011225080001086/08/00000 от 31.12.2025; №9011225080000945/08/00000 от 31.12.2025</t>
  </si>
  <si>
    <t>№1872 от 31.12.2025</t>
  </si>
  <si>
    <t>Страхование а/транспорта (ОСАГО)</t>
  </si>
  <si>
    <t>ВСК САО</t>
  </si>
  <si>
    <t>№ХХХ0591406874 от 02.12.2025; №ХХХ0591409857 от 02.12.2025; №ХХХ0591525383 от 02.12.2025.</t>
  </si>
  <si>
    <t>ЮГОРИЯ ГСК АО</t>
  </si>
  <si>
    <t>№012-000150К-005/25 от 15.12.2025; №ХХХ0591525383 от 02.12.2025</t>
  </si>
  <si>
    <t>Услуги по страхованию жизни, здор., и трудоспособности
 Страхование опасного обьекта за причинение вреда в результате аварии на опасном объекте</t>
  </si>
  <si>
    <t>ПРОМЭКСПЕРТЮГРА ООО</t>
  </si>
  <si>
    <t>Экспертиза промышленной безопасности</t>
  </si>
  <si>
    <t>№3966 от 29.12.2025; №4009 от 30.12.2025</t>
  </si>
  <si>
    <t xml:space="preserve"> 2Е ООО</t>
  </si>
  <si>
    <t>Обслуживание программы "Экспресс- отчет"</t>
  </si>
  <si>
    <t>№0351 от 31.12.2025</t>
  </si>
  <si>
    <t>квартал</t>
  </si>
  <si>
    <t>чел.</t>
  </si>
  <si>
    <t>Медосмотр</t>
  </si>
  <si>
    <t>Альфа-Доктор ООО</t>
  </si>
  <si>
    <t xml:space="preserve">№1410 от 31.12.2025; №1126 от 30.09.2025; </t>
  </si>
  <si>
    <t>№3888 от 22.12.2025</t>
  </si>
  <si>
    <t>№1195795 от 31.12.2025; №1195796 от 31.12.2025</t>
  </si>
  <si>
    <t>№79 от 31.12.2025</t>
  </si>
  <si>
    <t>№00000105 от 31.12.2025</t>
  </si>
  <si>
    <t>№ 4451747 от 31.12.2025</t>
  </si>
  <si>
    <t>Услуги холодного водоснабжения, водоотведения (в т.ч плата за нег. возд.на ЦС, плата за сброс загрязн вещ. и д.р)</t>
  </si>
  <si>
    <t>№1050712 от 31.12.2025</t>
  </si>
  <si>
    <t>№56718 от 31.12.2025; №56719 от 31.12.2025</t>
  </si>
  <si>
    <t>Проверка готовности к применению аттестованных технологий сварки (НАКС)</t>
  </si>
  <si>
    <t>№1626 от 19.12.2025</t>
  </si>
  <si>
    <t>Западно-сибирский ЦОК ООО</t>
  </si>
  <si>
    <t>Нанесение логотипа на спец.одежду</t>
  </si>
  <si>
    <t>№ Z1181 от 17.12.2025</t>
  </si>
  <si>
    <t>ЗАПЯТАЯ ООО</t>
  </si>
  <si>
    <t>№ 1066 от 26.12.2025</t>
  </si>
  <si>
    <t>№1796 от 30.12.2025</t>
  </si>
  <si>
    <t>Экспресс доставка документов</t>
  </si>
  <si>
    <t>КС ХОЛДИНГОВАЯ КОМПАНИЯ ООО</t>
  </si>
  <si>
    <t>№25121502613 от 15.12.2025</t>
  </si>
  <si>
    <t>№ 195 от 25.12.2025</t>
  </si>
  <si>
    <t>№б/н от 31.12.2025</t>
  </si>
  <si>
    <t>№1273 от 31.12.2025</t>
  </si>
  <si>
    <t>№ 106 от 31.12.2025</t>
  </si>
  <si>
    <t>ПРО - СЕРВИС ООО</t>
  </si>
  <si>
    <t xml:space="preserve">Ремонт УШМ MAKITA </t>
  </si>
  <si>
    <t>№ 282 от 29.08.2025</t>
  </si>
  <si>
    <t>№ 812 от 31.12.2025</t>
  </si>
  <si>
    <t>№SR-24-12-016 от 24.12.2025; №SR-9-12-014 от 09.12.2025</t>
  </si>
  <si>
    <t>№15320 от 30.12.2025</t>
  </si>
  <si>
    <t>год</t>
  </si>
  <si>
    <t>Доступ к платформе Stream Telecom аккаунт Surgutgaz</t>
  </si>
  <si>
    <t>Сургутский программный сервис</t>
  </si>
  <si>
    <t>1С комплект поддержки ПРОФ</t>
  </si>
  <si>
    <t>№683 от 17.12.2025; №686 от 23.12.2025</t>
  </si>
  <si>
    <t>СЦМО ООО</t>
  </si>
  <si>
    <t>Поверка, Преобразователь давления</t>
  </si>
  <si>
    <t>№284 от 17.12.2025</t>
  </si>
  <si>
    <t>№499844 от 31.12.2025</t>
  </si>
  <si>
    <t>№583 от 11.12.2025; №582 от 11.12.2025; №591 от 18.12.2025</t>
  </si>
  <si>
    <t>ТЕХСЕРВИС ООО</t>
  </si>
  <si>
    <t>Услуги ремонта техники</t>
  </si>
  <si>
    <t>№34 от 02.12.2025</t>
  </si>
  <si>
    <t>ФЛАЙСЕРВИС ООО</t>
  </si>
  <si>
    <t>Право пользования (сервитута) земельным участком</t>
  </si>
  <si>
    <t>№85 от 31.12.2025</t>
  </si>
  <si>
    <t>ЦОК ЮГРА ООО</t>
  </si>
  <si>
    <t>Услуги повышение квалификации, подг кадров</t>
  </si>
  <si>
    <t>№227 от 02.12.2025; № 231 от 23.12.2025</t>
  </si>
  <si>
    <t>№ 81 от 31.12.2025</t>
  </si>
  <si>
    <t>№25123102287/86/22 от 31.12.2025</t>
  </si>
  <si>
    <t>Услуги аренды газопроводов</t>
  </si>
  <si>
    <t>№11453 от 31.12.2025</t>
  </si>
  <si>
    <t xml:space="preserve">УТВиВ № 1 МУП "ТО "МО </t>
  </si>
  <si>
    <t>№ 194 от 29.12.2025</t>
  </si>
  <si>
    <t>Услуги по ремонту</t>
  </si>
  <si>
    <t>Присяжный С.Н.ИП</t>
  </si>
  <si>
    <t>Ремонт генератора</t>
  </si>
  <si>
    <t>Серебряков Валерий Николаевич ИП</t>
  </si>
  <si>
    <t>№ЗН-1898 от 05.12.2025</t>
  </si>
  <si>
    <t>Инжиниринговое сопровождение по аттестации технологии варки</t>
  </si>
  <si>
    <t>ЕСБ-ГРУПП ООО</t>
  </si>
  <si>
    <t>№ 14 от 19.12.2025</t>
  </si>
  <si>
    <t>-</t>
  </si>
  <si>
    <t>ТЮМЕНСКИЙ ЦСМ ФБУ</t>
  </si>
  <si>
    <t>Поверка. Манометры ПТС.Калибровка</t>
  </si>
  <si>
    <t>№0000-091740 от 15.12.2025</t>
  </si>
  <si>
    <t>Котов Ю.Н. ИП</t>
  </si>
  <si>
    <t xml:space="preserve">Ремонт автомобиля  </t>
  </si>
  <si>
    <t>№0000001667 от 02.12.2025</t>
  </si>
  <si>
    <t xml:space="preserve">Услуги по проведению техосмотра а/м  </t>
  </si>
  <si>
    <t>№ 766 от 24.12.2025</t>
  </si>
  <si>
    <t>Ербулов Игорь Сергеевич</t>
  </si>
  <si>
    <t>Услуги размещения вакансии на сетевом ресурсе</t>
  </si>
  <si>
    <t>Хэдхантер</t>
  </si>
  <si>
    <t>№ 20251228-000211 от 28.12.2025</t>
  </si>
  <si>
    <t>Услуги связи и Интернет</t>
  </si>
  <si>
    <t xml:space="preserve">ОАО Ростелеком  </t>
  </si>
  <si>
    <t>№ 5450780/86888084 от 31.12.2025; №5450780/86888083 от 31.12.2025; №5450780/86887573 от 31.12.2025; №5450780/86891541 от 31.12.2025</t>
  </si>
  <si>
    <t>Мед. освидетельствование водителей</t>
  </si>
  <si>
    <t>ООО ОИС</t>
  </si>
  <si>
    <t>№ 80 от 31.12.2025</t>
  </si>
  <si>
    <t>№79 от 31.12.2025; №76 от 30.12.2025; № 78 от 30.12.2025; №77 от 30.12.2025</t>
  </si>
  <si>
    <t>ВАЛДИМ ООО</t>
  </si>
  <si>
    <t>Гефест ООО</t>
  </si>
  <si>
    <t>ДНС Ритейл</t>
  </si>
  <si>
    <t>ЗАГЛУШКА.РУ ООО</t>
  </si>
  <si>
    <t>Интернет Решения ООО</t>
  </si>
  <si>
    <t>Калинин А.А. ИП</t>
  </si>
  <si>
    <t>Кныш Ольга Михайловна</t>
  </si>
  <si>
    <t>Мото Трейд ООО</t>
  </si>
  <si>
    <t>ПКФ СПЕЦМОНТАЖ-2 АО</t>
  </si>
  <si>
    <t>ПСК ООО</t>
  </si>
  <si>
    <t>Техносфера ООО</t>
  </si>
  <si>
    <t>Трейд-сервис ООО</t>
  </si>
  <si>
    <t>ЮГОС-КОНС ООО</t>
  </si>
  <si>
    <t>СГАТ ООО</t>
  </si>
  <si>
    <t>СНАБПАРТНЕР ООО ТД</t>
  </si>
  <si>
    <t>ТермоТоп ООО</t>
  </si>
  <si>
    <t>ЮГРАПОДШИПНИК ООО</t>
  </si>
  <si>
    <t>СТРИН ООО</t>
  </si>
  <si>
    <t>Масла +Смазки ООО</t>
  </si>
  <si>
    <t>СПЕЦСЕРВИС АВАНГАРД ООО</t>
  </si>
  <si>
    <t>Власов Павел Петрович</t>
  </si>
  <si>
    <t>АВТОЦЕНТР ЗИЛ ООО</t>
  </si>
  <si>
    <t>Эл. материалы</t>
  </si>
  <si>
    <t>Вспомагательные материалы</t>
  </si>
  <si>
    <t>Комплектующие к орг. технике</t>
  </si>
  <si>
    <t>Заглушка d273 мм</t>
  </si>
  <si>
    <t>Автоэмаль, канистра</t>
  </si>
  <si>
    <t>Канцелярские товары</t>
  </si>
  <si>
    <t>Спец. одежда и спец. оснастка</t>
  </si>
  <si>
    <t>Расходные материалы и инвентарь</t>
  </si>
  <si>
    <t>Картридж-контейнер с чернилами С13Т67314А</t>
  </si>
  <si>
    <t>Аккумуляторы</t>
  </si>
  <si>
    <t>кислород технический сорт1 бал40л</t>
  </si>
  <si>
    <t>Штампы, ящик д/ключей, краска штемпельная</t>
  </si>
  <si>
    <t>Газ-пропан(для запр бал 27л 1шт 11,7кг)</t>
  </si>
  <si>
    <t>Отопитель  без таймера (бензин)</t>
  </si>
  <si>
    <t>Подшипники</t>
  </si>
  <si>
    <t>ацетилен, баллон</t>
  </si>
  <si>
    <t>Масла, смазки и спец. жидкости</t>
  </si>
  <si>
    <t xml:space="preserve">Сигнальное устройство </t>
  </si>
  <si>
    <t>Жалюзи рулонные</t>
  </si>
  <si>
    <t>№71179 от 31.12.2025</t>
  </si>
  <si>
    <t>№ВЛДМ-6467 от 03.12.2025; №ВЛДМ-6635 от 10.12.2025; №ВЛДМ-6865 от 22.12.2025; № ВЛДМ-6947 от 25.12.2025; № ВЛДМ-6636 от 10.12.2025</t>
  </si>
  <si>
    <t>№ 441 от 29.12.2025</t>
  </si>
  <si>
    <t>№ Б-00957041/4420 от 17.12.2025</t>
  </si>
  <si>
    <t>№СГО00013252 от 02.12.2025; №СГО00013627 от 12.12.2025; №СГО00013629 от 12.12.2025</t>
  </si>
  <si>
    <t>№10839 от 24.11.2025</t>
  </si>
  <si>
    <t>№1657/14803 от 01.12.2025;№ 1657/14802 от 01.12.2025; № 6482/204332 от 01.12.2025; №1143013/840 от 01.12.2025; №236730/423 от 01.12.2025; № 894725/7097 от 01.12.2025; №520597/638 от 04.12.2025; №294484/53 от 04.12.2025; №1834131/3264 от 04.12.2025; №1345276/14 от 08.12.2025; №1093546/548 от 08.12.2025; №184791/283 от 08.12.2025; №2415312/59 от 08.12.2025; №1383781/576 от 08.12.2025; №803953/1304 от 11.12.2025; № 152529/504 от 15.12.2025; №119957/1355 от 15.12.2025; № 2626069/3564 от 17.12.2025; №3066584/4 от 17.12.2025; №2791298/47573 от 17.12.2025; №666005/38 от 25.12.2025; №3066584/5 от 25.12.2025; №2451947/375 от 30.12.2025</t>
  </si>
  <si>
    <t>№ 173 от 18.12.2025</t>
  </si>
  <si>
    <t>№422 от 27.12.2025</t>
  </si>
  <si>
    <t>№МТ00000408 от 22.12.2025; №МТ00000431 от 30.12.2025</t>
  </si>
  <si>
    <t>№6113 от 09.12.2025</t>
  </si>
  <si>
    <t>№СУ-21673/2 от 01.12.2025; №СУ-22418/2 от 12.12.2025; №СУ-23113/2 от 26.12.2025; №СУ-23117/2 от 26.12.2025</t>
  </si>
  <si>
    <t>№136 от 08.12.2025; №137 от 08.12.2025</t>
  </si>
  <si>
    <t>№42 от 24.12.2025</t>
  </si>
  <si>
    <t>№ТГ00-007612 от 01.12.2025; №ТГ00-007647 от 03.12.2025; №ТГ00-007710 от 05.12.2025; №ТГ00-007762 от 08.12.2025; №ТГ00-007795 от 09.12.2025; №ТГ00-007845 от 11.12.2025; №ТГ00-007873 от 12.12.2025; №ТГ00-007992 от 19.12.2025; №ТГ00-008127 от 25.12.2025</t>
  </si>
  <si>
    <t>№591 от 18.12.2025</t>
  </si>
  <si>
    <t>№103093 от 04.12.2025; №103350 от 05.12.2025</t>
  </si>
  <si>
    <t>№РЦ-15338 от 15.12.2025; №РЦ-16639 от 29.12.2025</t>
  </si>
  <si>
    <t>№1678 от 31.12.2025</t>
  </si>
  <si>
    <t>№162 от 05.12.2025; №163 от 10.12.2025</t>
  </si>
  <si>
    <t>№1046 от 31.12.2025</t>
  </si>
  <si>
    <t>№302 от 18.12.2025; №311 от 29.12.2025</t>
  </si>
  <si>
    <t>№0000000089 от 02.12.2025</t>
  </si>
  <si>
    <t>№1965 от 08.12.2025</t>
  </si>
  <si>
    <t>№6524 от 11.12.2025</t>
  </si>
  <si>
    <t>№206 от 22.12.2025</t>
  </si>
  <si>
    <t>№3926 от 25.12.2025</t>
  </si>
  <si>
    <t>№43 от 20.12.2025</t>
  </si>
  <si>
    <t>№ 474 от 17.12.2025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</si>
</sst>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69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0" fontId="1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vertical="top"/>
    </xf>
    <xf numFmtId="2" fontId="18" fillId="0" borderId="0" xfId="0" applyNumberFormat="1" applyFont="1"/>
    <xf numFmtId="0" fontId="11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164" fontId="11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1" fillId="0" borderId="0" xfId="0" applyFont="1" applyAlignment="1">
      <alignment horizontal="justify" vertical="center" wrapText="1"/>
    </xf>
    <xf numFmtId="166" fontId="11" fillId="0" borderId="0" xfId="0" applyNumberFormat="1" applyFont="1" applyAlignment="1">
      <alignment horizontal="center" vertical="center" wrapText="1"/>
    </xf>
    <xf numFmtId="1" fontId="18" fillId="0" borderId="0" xfId="0" applyNumberFormat="1" applyFont="1"/>
    <xf numFmtId="0" fontId="4" fillId="0" borderId="0" xfId="1" applyFill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tabSelected="1" zoomScale="80" zoomScaleNormal="80" workbookViewId="0">
      <selection activeCell="W19" sqref="W19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">
        <v>115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8" t="s">
        <v>3</v>
      </c>
      <c r="C12" s="68" t="s">
        <v>4</v>
      </c>
      <c r="D12" s="68" t="s">
        <v>5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 t="s">
        <v>6</v>
      </c>
      <c r="R12" s="68" t="s">
        <v>7</v>
      </c>
      <c r="S12" s="68" t="s">
        <v>8</v>
      </c>
      <c r="T12" s="68" t="s">
        <v>9</v>
      </c>
      <c r="U12" s="68" t="s">
        <v>10</v>
      </c>
      <c r="V12" s="68" t="s">
        <v>11</v>
      </c>
      <c r="W12" s="68" t="s">
        <v>12</v>
      </c>
    </row>
    <row r="13" spans="2:23" s="7" customFormat="1" ht="15.75" x14ac:dyDescent="0.25">
      <c r="B13" s="68"/>
      <c r="C13" s="68"/>
      <c r="D13" s="68" t="s">
        <v>13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 t="s">
        <v>14</v>
      </c>
      <c r="P13" s="68"/>
      <c r="Q13" s="68"/>
      <c r="R13" s="68"/>
      <c r="S13" s="68"/>
      <c r="T13" s="68"/>
      <c r="U13" s="68"/>
      <c r="V13" s="68"/>
      <c r="W13" s="68"/>
    </row>
    <row r="14" spans="2:23" s="7" customFormat="1" ht="15.75" x14ac:dyDescent="0.25">
      <c r="B14" s="68"/>
      <c r="C14" s="68"/>
      <c r="D14" s="68" t="s">
        <v>15</v>
      </c>
      <c r="E14" s="68"/>
      <c r="F14" s="68"/>
      <c r="G14" s="68"/>
      <c r="H14" s="68"/>
      <c r="I14" s="68"/>
      <c r="J14" s="68"/>
      <c r="K14" s="68"/>
      <c r="L14" s="68"/>
      <c r="M14" s="68"/>
      <c r="N14" s="68" t="s">
        <v>16</v>
      </c>
      <c r="O14" s="68"/>
      <c r="P14" s="68"/>
      <c r="Q14" s="68"/>
      <c r="R14" s="68"/>
      <c r="S14" s="68"/>
      <c r="T14" s="68"/>
      <c r="U14" s="68"/>
      <c r="V14" s="68"/>
      <c r="W14" s="68"/>
    </row>
    <row r="15" spans="2:23" s="7" customFormat="1" ht="31.5" customHeight="1" x14ac:dyDescent="0.25">
      <c r="B15" s="68"/>
      <c r="C15" s="68"/>
      <c r="D15" s="68" t="s">
        <v>17</v>
      </c>
      <c r="E15" s="68"/>
      <c r="F15" s="68"/>
      <c r="G15" s="68" t="s">
        <v>18</v>
      </c>
      <c r="H15" s="68"/>
      <c r="I15" s="68"/>
      <c r="J15" s="68" t="s">
        <v>19</v>
      </c>
      <c r="K15" s="68"/>
      <c r="L15" s="68" t="s">
        <v>20</v>
      </c>
      <c r="M15" s="68"/>
      <c r="N15" s="68"/>
      <c r="O15" s="68" t="s">
        <v>21</v>
      </c>
      <c r="P15" s="68" t="s">
        <v>22</v>
      </c>
      <c r="Q15" s="68"/>
      <c r="R15" s="68"/>
      <c r="S15" s="68"/>
      <c r="T15" s="68"/>
      <c r="U15" s="68"/>
      <c r="V15" s="68"/>
      <c r="W15" s="68"/>
    </row>
    <row r="16" spans="2:23" s="7" customFormat="1" ht="78.75" x14ac:dyDescent="0.25">
      <c r="B16" s="68"/>
      <c r="C16" s="6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39">
        <v>46022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54</v>
      </c>
      <c r="R18" s="50">
        <f>U18/T18</f>
        <v>1.0299832758162994E-2</v>
      </c>
      <c r="S18" s="28" t="s">
        <v>55</v>
      </c>
      <c r="T18" s="51">
        <f>18835-27</f>
        <v>18808</v>
      </c>
      <c r="U18" s="51">
        <f>193.99735-0.278095484470401</f>
        <v>193.7192545155296</v>
      </c>
      <c r="V18" s="28" t="s">
        <v>53</v>
      </c>
      <c r="W18" s="28" t="s">
        <v>117</v>
      </c>
    </row>
    <row r="19" spans="2:23" s="18" customFormat="1" ht="63" x14ac:dyDescent="0.25">
      <c r="B19" s="28">
        <v>2</v>
      </c>
      <c r="C19" s="39">
        <f>C18</f>
        <v>46022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28" t="s">
        <v>54</v>
      </c>
      <c r="R19" s="50">
        <f>U19/T19</f>
        <v>9.2886363636363635E-3</v>
      </c>
      <c r="S19" s="28" t="s">
        <v>55</v>
      </c>
      <c r="T19" s="51">
        <v>22</v>
      </c>
      <c r="U19" s="51">
        <v>0.20435</v>
      </c>
      <c r="V19" s="28" t="s">
        <v>67</v>
      </c>
      <c r="W19" s="28" t="s">
        <v>118</v>
      </c>
    </row>
    <row r="20" spans="2:23" s="18" customFormat="1" x14ac:dyDescent="0.25">
      <c r="U20" s="22"/>
    </row>
    <row r="21" spans="2:23" s="18" customFormat="1" x14ac:dyDescent="0.25">
      <c r="B21" s="42" t="s">
        <v>116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R29" s="14"/>
      <c r="S29" s="14"/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61"/>
  <sheetViews>
    <sheetView topLeftCell="A2" zoomScale="74" zoomScaleNormal="74" workbookViewId="0">
      <pane xSplit="3" ySplit="16" topLeftCell="D39" activePane="bottomRight" state="frozen"/>
      <selection activeCell="A2" sqref="A2"/>
      <selection pane="topRight" activeCell="D2" sqref="D2"/>
      <selection pane="bottomLeft" activeCell="A18" sqref="A18"/>
      <selection pane="bottomRight" activeCell="I59" sqref="I59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59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66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январь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8" t="s">
        <v>3</v>
      </c>
      <c r="C12" s="68" t="s">
        <v>4</v>
      </c>
      <c r="D12" s="68" t="s">
        <v>5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 t="s">
        <v>6</v>
      </c>
      <c r="R12" s="68" t="s">
        <v>7</v>
      </c>
      <c r="S12" s="68" t="s">
        <v>8</v>
      </c>
      <c r="T12" s="68" t="s">
        <v>9</v>
      </c>
      <c r="U12" s="68" t="s">
        <v>10</v>
      </c>
      <c r="V12" s="68" t="s">
        <v>11</v>
      </c>
      <c r="W12" s="68" t="s">
        <v>12</v>
      </c>
    </row>
    <row r="13" spans="2:23" s="7" customFormat="1" ht="15.75" x14ac:dyDescent="0.25">
      <c r="B13" s="68"/>
      <c r="C13" s="68"/>
      <c r="D13" s="68" t="s">
        <v>13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 t="s">
        <v>14</v>
      </c>
      <c r="P13" s="68"/>
      <c r="Q13" s="68"/>
      <c r="R13" s="68"/>
      <c r="S13" s="68"/>
      <c r="T13" s="68"/>
      <c r="U13" s="68"/>
      <c r="V13" s="68"/>
      <c r="W13" s="68"/>
    </row>
    <row r="14" spans="2:23" s="7" customFormat="1" ht="15.75" x14ac:dyDescent="0.25">
      <c r="B14" s="68"/>
      <c r="C14" s="68"/>
      <c r="D14" s="68" t="s">
        <v>15</v>
      </c>
      <c r="E14" s="68"/>
      <c r="F14" s="68"/>
      <c r="G14" s="68"/>
      <c r="H14" s="68"/>
      <c r="I14" s="68"/>
      <c r="J14" s="68"/>
      <c r="K14" s="68"/>
      <c r="L14" s="68"/>
      <c r="M14" s="68"/>
      <c r="N14" s="68" t="s">
        <v>16</v>
      </c>
      <c r="O14" s="68"/>
      <c r="P14" s="68"/>
      <c r="Q14" s="68"/>
      <c r="R14" s="68"/>
      <c r="S14" s="68"/>
      <c r="T14" s="68"/>
      <c r="U14" s="68"/>
      <c r="V14" s="68"/>
      <c r="W14" s="68"/>
    </row>
    <row r="15" spans="2:23" s="7" customFormat="1" ht="31.5" customHeight="1" x14ac:dyDescent="0.25">
      <c r="B15" s="68"/>
      <c r="C15" s="68"/>
      <c r="D15" s="68" t="s">
        <v>17</v>
      </c>
      <c r="E15" s="68"/>
      <c r="F15" s="68"/>
      <c r="G15" s="68" t="s">
        <v>18</v>
      </c>
      <c r="H15" s="68"/>
      <c r="I15" s="68"/>
      <c r="J15" s="68" t="s">
        <v>19</v>
      </c>
      <c r="K15" s="68"/>
      <c r="L15" s="68" t="s">
        <v>20</v>
      </c>
      <c r="M15" s="68"/>
      <c r="N15" s="68"/>
      <c r="O15" s="68" t="s">
        <v>21</v>
      </c>
      <c r="P15" s="68" t="s">
        <v>22</v>
      </c>
      <c r="Q15" s="68"/>
      <c r="R15" s="68"/>
      <c r="S15" s="68"/>
      <c r="T15" s="68"/>
      <c r="U15" s="68"/>
      <c r="V15" s="68"/>
      <c r="W15" s="68"/>
    </row>
    <row r="16" spans="2:23" s="7" customFormat="1" ht="63" x14ac:dyDescent="0.25">
      <c r="B16" s="68"/>
      <c r="C16" s="6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28">
        <v>1</v>
      </c>
      <c r="C18" s="39">
        <f>'(1) Приобретение электроэнергии'!$C$18</f>
        <v>46022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105</v>
      </c>
      <c r="R18" s="50">
        <f>U18/T18</f>
        <v>6.2674560136688164</v>
      </c>
      <c r="S18" s="28" t="s">
        <v>101</v>
      </c>
      <c r="T18" s="55">
        <v>98.325999999999993</v>
      </c>
      <c r="U18" s="56">
        <v>616.25387999999998</v>
      </c>
      <c r="V18" s="53" t="s">
        <v>102</v>
      </c>
      <c r="W18" s="57" t="s">
        <v>260</v>
      </c>
    </row>
    <row r="19" spans="2:23" s="17" customFormat="1" ht="32.25" customHeight="1" x14ac:dyDescent="0.25">
      <c r="B19" s="28">
        <f>B18+1</f>
        <v>2</v>
      </c>
      <c r="C19" s="39">
        <f>'(1) Приобретение электроэнергии'!$C$18</f>
        <v>46022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28" t="s">
        <v>241</v>
      </c>
      <c r="R19" s="50">
        <f t="shared" ref="R19:R46" si="0">U19/T19</f>
        <v>0.1345101851851852</v>
      </c>
      <c r="S19" s="28" t="s">
        <v>84</v>
      </c>
      <c r="T19" s="55">
        <v>162</v>
      </c>
      <c r="U19" s="56">
        <v>21.790650000000003</v>
      </c>
      <c r="V19" s="53" t="s">
        <v>219</v>
      </c>
      <c r="W19" s="57" t="s">
        <v>261</v>
      </c>
    </row>
    <row r="20" spans="2:23" s="17" customFormat="1" ht="32.25" customHeight="1" x14ac:dyDescent="0.25">
      <c r="B20" s="28">
        <f t="shared" ref="B20:B46" si="1">B19+1</f>
        <v>3</v>
      </c>
      <c r="C20" s="39">
        <f>'(1) Приобретение электроэнергии'!$C$18</f>
        <v>46022</v>
      </c>
      <c r="D20" s="28" t="s">
        <v>50</v>
      </c>
      <c r="E20" s="28" t="s">
        <v>50</v>
      </c>
      <c r="F20" s="28" t="s">
        <v>50</v>
      </c>
      <c r="G20" s="28" t="s">
        <v>50</v>
      </c>
      <c r="H20" s="28" t="s">
        <v>50</v>
      </c>
      <c r="I20" s="28" t="s">
        <v>50</v>
      </c>
      <c r="J20" s="28" t="s">
        <v>50</v>
      </c>
      <c r="K20" s="28" t="s">
        <v>50</v>
      </c>
      <c r="L20" s="28" t="s">
        <v>50</v>
      </c>
      <c r="M20" s="28" t="s">
        <v>50</v>
      </c>
      <c r="N20" s="28" t="s">
        <v>50</v>
      </c>
      <c r="O20" s="28" t="s">
        <v>51</v>
      </c>
      <c r="P20" s="28" t="s">
        <v>50</v>
      </c>
      <c r="Q20" s="28" t="s">
        <v>242</v>
      </c>
      <c r="R20" s="50">
        <f t="shared" si="0"/>
        <v>16.739439962031323</v>
      </c>
      <c r="S20" s="28" t="s">
        <v>84</v>
      </c>
      <c r="T20" s="55">
        <v>21.07</v>
      </c>
      <c r="U20" s="56">
        <v>352.7</v>
      </c>
      <c r="V20" s="53" t="s">
        <v>220</v>
      </c>
      <c r="W20" s="57" t="s">
        <v>262</v>
      </c>
    </row>
    <row r="21" spans="2:23" s="17" customFormat="1" ht="32.25" customHeight="1" x14ac:dyDescent="0.25">
      <c r="B21" s="28">
        <f t="shared" si="1"/>
        <v>4</v>
      </c>
      <c r="C21" s="39">
        <f>'(1) Приобретение электроэнергии'!$C$18</f>
        <v>46022</v>
      </c>
      <c r="D21" s="28" t="s">
        <v>50</v>
      </c>
      <c r="E21" s="28" t="s">
        <v>50</v>
      </c>
      <c r="F21" s="28" t="s">
        <v>50</v>
      </c>
      <c r="G21" s="28" t="s">
        <v>50</v>
      </c>
      <c r="H21" s="28" t="s">
        <v>50</v>
      </c>
      <c r="I21" s="28" t="s">
        <v>50</v>
      </c>
      <c r="J21" s="28" t="s">
        <v>50</v>
      </c>
      <c r="K21" s="28" t="s">
        <v>50</v>
      </c>
      <c r="L21" s="28" t="s">
        <v>50</v>
      </c>
      <c r="M21" s="28" t="s">
        <v>50</v>
      </c>
      <c r="N21" s="28" t="s">
        <v>50</v>
      </c>
      <c r="O21" s="28" t="s">
        <v>51</v>
      </c>
      <c r="P21" s="28" t="s">
        <v>50</v>
      </c>
      <c r="Q21" s="28" t="s">
        <v>243</v>
      </c>
      <c r="R21" s="50">
        <f t="shared" si="0"/>
        <v>0.14627272727272728</v>
      </c>
      <c r="S21" s="28" t="s">
        <v>84</v>
      </c>
      <c r="T21" s="55">
        <v>22</v>
      </c>
      <c r="U21" s="56">
        <v>3.218</v>
      </c>
      <c r="V21" s="53" t="s">
        <v>221</v>
      </c>
      <c r="W21" s="57" t="s">
        <v>263</v>
      </c>
    </row>
    <row r="22" spans="2:23" s="17" customFormat="1" ht="32.25" customHeight="1" x14ac:dyDescent="0.25">
      <c r="B22" s="28">
        <f t="shared" si="1"/>
        <v>5</v>
      </c>
      <c r="C22" s="39">
        <f>'(1) Приобретение электроэнергии'!$C$18</f>
        <v>46022</v>
      </c>
      <c r="D22" s="28" t="s">
        <v>50</v>
      </c>
      <c r="E22" s="28" t="s">
        <v>50</v>
      </c>
      <c r="F22" s="28" t="s">
        <v>50</v>
      </c>
      <c r="G22" s="28" t="s">
        <v>50</v>
      </c>
      <c r="H22" s="28" t="s">
        <v>50</v>
      </c>
      <c r="I22" s="28" t="s">
        <v>50</v>
      </c>
      <c r="J22" s="28" t="s">
        <v>50</v>
      </c>
      <c r="K22" s="28" t="s">
        <v>50</v>
      </c>
      <c r="L22" s="28" t="s">
        <v>50</v>
      </c>
      <c r="M22" s="28" t="s">
        <v>50</v>
      </c>
      <c r="N22" s="28" t="s">
        <v>50</v>
      </c>
      <c r="O22" s="28" t="s">
        <v>51</v>
      </c>
      <c r="P22" s="28" t="s">
        <v>50</v>
      </c>
      <c r="Q22" s="28" t="s">
        <v>242</v>
      </c>
      <c r="R22" s="50">
        <f t="shared" si="0"/>
        <v>2.0499999999999998</v>
      </c>
      <c r="S22" s="28" t="s">
        <v>84</v>
      </c>
      <c r="T22" s="55">
        <v>4</v>
      </c>
      <c r="U22" s="56">
        <v>8.1999999999999993</v>
      </c>
      <c r="V22" s="53" t="s">
        <v>112</v>
      </c>
      <c r="W22" s="57" t="s">
        <v>264</v>
      </c>
    </row>
    <row r="23" spans="2:23" s="17" customFormat="1" ht="32.25" customHeight="1" x14ac:dyDescent="0.25">
      <c r="B23" s="28">
        <f t="shared" si="1"/>
        <v>6</v>
      </c>
      <c r="C23" s="39">
        <f>'(1) Приобретение электроэнергии'!$C$18</f>
        <v>46022</v>
      </c>
      <c r="D23" s="28" t="s">
        <v>50</v>
      </c>
      <c r="E23" s="28" t="s">
        <v>50</v>
      </c>
      <c r="F23" s="28" t="s">
        <v>50</v>
      </c>
      <c r="G23" s="28" t="s">
        <v>50</v>
      </c>
      <c r="H23" s="28" t="s">
        <v>50</v>
      </c>
      <c r="I23" s="28" t="s">
        <v>50</v>
      </c>
      <c r="J23" s="28" t="s">
        <v>50</v>
      </c>
      <c r="K23" s="28" t="s">
        <v>50</v>
      </c>
      <c r="L23" s="28" t="s">
        <v>50</v>
      </c>
      <c r="M23" s="28" t="s">
        <v>50</v>
      </c>
      <c r="N23" s="28" t="s">
        <v>50</v>
      </c>
      <c r="O23" s="28" t="s">
        <v>51</v>
      </c>
      <c r="P23" s="28" t="s">
        <v>50</v>
      </c>
      <c r="Q23" s="28" t="s">
        <v>244</v>
      </c>
      <c r="R23" s="50">
        <f t="shared" si="0"/>
        <v>0.31790000000000002</v>
      </c>
      <c r="S23" s="28" t="s">
        <v>84</v>
      </c>
      <c r="T23" s="55">
        <v>50</v>
      </c>
      <c r="U23" s="56">
        <v>15.895</v>
      </c>
      <c r="V23" s="53" t="s">
        <v>222</v>
      </c>
      <c r="W23" s="57" t="s">
        <v>265</v>
      </c>
    </row>
    <row r="24" spans="2:23" s="17" customFormat="1" ht="32.25" customHeight="1" x14ac:dyDescent="0.25">
      <c r="B24" s="28">
        <f t="shared" si="1"/>
        <v>7</v>
      </c>
      <c r="C24" s="39">
        <f>'(1) Приобретение электроэнергии'!$C$18</f>
        <v>46022</v>
      </c>
      <c r="D24" s="28" t="s">
        <v>50</v>
      </c>
      <c r="E24" s="28" t="s">
        <v>50</v>
      </c>
      <c r="F24" s="28" t="s">
        <v>50</v>
      </c>
      <c r="G24" s="28" t="s">
        <v>50</v>
      </c>
      <c r="H24" s="28" t="s">
        <v>50</v>
      </c>
      <c r="I24" s="28" t="s">
        <v>50</v>
      </c>
      <c r="J24" s="28" t="s">
        <v>50</v>
      </c>
      <c r="K24" s="28" t="s">
        <v>50</v>
      </c>
      <c r="L24" s="28" t="s">
        <v>50</v>
      </c>
      <c r="M24" s="28" t="s">
        <v>50</v>
      </c>
      <c r="N24" s="28" t="s">
        <v>50</v>
      </c>
      <c r="O24" s="28" t="s">
        <v>51</v>
      </c>
      <c r="P24" s="28" t="s">
        <v>50</v>
      </c>
      <c r="Q24" s="28" t="s">
        <v>242</v>
      </c>
      <c r="R24" s="50">
        <f t="shared" si="0"/>
        <v>0.43910408921933092</v>
      </c>
      <c r="S24" s="28" t="s">
        <v>84</v>
      </c>
      <c r="T24" s="55">
        <v>269</v>
      </c>
      <c r="U24" s="56">
        <v>118.11900000000001</v>
      </c>
      <c r="V24" s="53" t="s">
        <v>223</v>
      </c>
      <c r="W24" s="57" t="s">
        <v>266</v>
      </c>
    </row>
    <row r="25" spans="2:23" s="17" customFormat="1" ht="32.25" customHeight="1" x14ac:dyDescent="0.25">
      <c r="B25" s="28">
        <f t="shared" si="1"/>
        <v>8</v>
      </c>
      <c r="C25" s="39">
        <f>'(1) Приобретение электроэнергии'!$C$18</f>
        <v>46022</v>
      </c>
      <c r="D25" s="28" t="s">
        <v>50</v>
      </c>
      <c r="E25" s="28" t="s">
        <v>50</v>
      </c>
      <c r="F25" s="28" t="s">
        <v>50</v>
      </c>
      <c r="G25" s="28" t="s">
        <v>50</v>
      </c>
      <c r="H25" s="28" t="s">
        <v>50</v>
      </c>
      <c r="I25" s="28" t="s">
        <v>50</v>
      </c>
      <c r="J25" s="28" t="s">
        <v>50</v>
      </c>
      <c r="K25" s="28" t="s">
        <v>50</v>
      </c>
      <c r="L25" s="28" t="s">
        <v>50</v>
      </c>
      <c r="M25" s="28" t="s">
        <v>50</v>
      </c>
      <c r="N25" s="28" t="s">
        <v>50</v>
      </c>
      <c r="O25" s="28" t="s">
        <v>51</v>
      </c>
      <c r="P25" s="28" t="s">
        <v>50</v>
      </c>
      <c r="Q25" s="28" t="s">
        <v>245</v>
      </c>
      <c r="R25" s="50">
        <f t="shared" si="0"/>
        <v>2.4249999999999998</v>
      </c>
      <c r="S25" s="28" t="s">
        <v>84</v>
      </c>
      <c r="T25" s="55">
        <v>2.2000000000000002</v>
      </c>
      <c r="U25" s="56">
        <v>5.335</v>
      </c>
      <c r="V25" s="53" t="s">
        <v>224</v>
      </c>
      <c r="W25" s="57" t="s">
        <v>267</v>
      </c>
    </row>
    <row r="26" spans="2:23" s="17" customFormat="1" ht="32.25" customHeight="1" x14ac:dyDescent="0.25">
      <c r="B26" s="28">
        <f t="shared" si="1"/>
        <v>9</v>
      </c>
      <c r="C26" s="39">
        <f>'(1) Приобретение электроэнергии'!$C$18</f>
        <v>46022</v>
      </c>
      <c r="D26" s="28" t="s">
        <v>50</v>
      </c>
      <c r="E26" s="28" t="s">
        <v>50</v>
      </c>
      <c r="F26" s="28" t="s">
        <v>50</v>
      </c>
      <c r="G26" s="28" t="s">
        <v>50</v>
      </c>
      <c r="H26" s="28" t="s">
        <v>50</v>
      </c>
      <c r="I26" s="28" t="s">
        <v>50</v>
      </c>
      <c r="J26" s="28" t="s">
        <v>50</v>
      </c>
      <c r="K26" s="28" t="s">
        <v>50</v>
      </c>
      <c r="L26" s="28" t="s">
        <v>50</v>
      </c>
      <c r="M26" s="28" t="s">
        <v>50</v>
      </c>
      <c r="N26" s="28" t="s">
        <v>50</v>
      </c>
      <c r="O26" s="28" t="s">
        <v>51</v>
      </c>
      <c r="P26" s="28" t="s">
        <v>50</v>
      </c>
      <c r="Q26" s="28" t="s">
        <v>95</v>
      </c>
      <c r="R26" s="50">
        <f t="shared" si="0"/>
        <v>1.387258064516129</v>
      </c>
      <c r="S26" s="28" t="s">
        <v>84</v>
      </c>
      <c r="T26" s="55">
        <v>62</v>
      </c>
      <c r="U26" s="56">
        <v>86.009999999999991</v>
      </c>
      <c r="V26" s="53" t="s">
        <v>225</v>
      </c>
      <c r="W26" s="57" t="s">
        <v>268</v>
      </c>
    </row>
    <row r="27" spans="2:23" s="17" customFormat="1" ht="32.25" customHeight="1" x14ac:dyDescent="0.25">
      <c r="B27" s="28">
        <f t="shared" si="1"/>
        <v>10</v>
      </c>
      <c r="C27" s="39">
        <f>'(1) Приобретение электроэнергии'!$C$18</f>
        <v>46022</v>
      </c>
      <c r="D27" s="28" t="s">
        <v>50</v>
      </c>
      <c r="E27" s="28" t="s">
        <v>50</v>
      </c>
      <c r="F27" s="28" t="s">
        <v>50</v>
      </c>
      <c r="G27" s="28" t="s">
        <v>50</v>
      </c>
      <c r="H27" s="28" t="s">
        <v>50</v>
      </c>
      <c r="I27" s="28" t="s">
        <v>50</v>
      </c>
      <c r="J27" s="28" t="s">
        <v>50</v>
      </c>
      <c r="K27" s="28" t="s">
        <v>50</v>
      </c>
      <c r="L27" s="28" t="s">
        <v>50</v>
      </c>
      <c r="M27" s="28" t="s">
        <v>50</v>
      </c>
      <c r="N27" s="28" t="s">
        <v>50</v>
      </c>
      <c r="O27" s="28" t="s">
        <v>51</v>
      </c>
      <c r="P27" s="28" t="s">
        <v>50</v>
      </c>
      <c r="Q27" s="28" t="s">
        <v>95</v>
      </c>
      <c r="R27" s="50">
        <f t="shared" si="0"/>
        <v>11.633333333333333</v>
      </c>
      <c r="S27" s="28" t="s">
        <v>84</v>
      </c>
      <c r="T27" s="55">
        <v>3</v>
      </c>
      <c r="U27" s="56">
        <v>34.9</v>
      </c>
      <c r="V27" s="53" t="s">
        <v>226</v>
      </c>
      <c r="W27" s="57" t="s">
        <v>269</v>
      </c>
    </row>
    <row r="28" spans="2:23" s="17" customFormat="1" ht="32.25" customHeight="1" x14ac:dyDescent="0.25">
      <c r="B28" s="28">
        <f t="shared" si="1"/>
        <v>11</v>
      </c>
      <c r="C28" s="39">
        <f>'(1) Приобретение электроэнергии'!$C$18</f>
        <v>46022</v>
      </c>
      <c r="D28" s="28" t="s">
        <v>50</v>
      </c>
      <c r="E28" s="28" t="s">
        <v>50</v>
      </c>
      <c r="F28" s="28" t="s">
        <v>50</v>
      </c>
      <c r="G28" s="28" t="s">
        <v>50</v>
      </c>
      <c r="H28" s="28" t="s">
        <v>50</v>
      </c>
      <c r="I28" s="28" t="s">
        <v>50</v>
      </c>
      <c r="J28" s="28" t="s">
        <v>50</v>
      </c>
      <c r="K28" s="28" t="s">
        <v>50</v>
      </c>
      <c r="L28" s="28" t="s">
        <v>50</v>
      </c>
      <c r="M28" s="28" t="s">
        <v>50</v>
      </c>
      <c r="N28" s="28" t="s">
        <v>50</v>
      </c>
      <c r="O28" s="28" t="s">
        <v>51</v>
      </c>
      <c r="P28" s="28" t="s">
        <v>50</v>
      </c>
      <c r="Q28" s="28" t="s">
        <v>246</v>
      </c>
      <c r="R28" s="50">
        <f t="shared" si="0"/>
        <v>0.32644420454545453</v>
      </c>
      <c r="S28" s="28" t="s">
        <v>84</v>
      </c>
      <c r="T28" s="55">
        <v>88</v>
      </c>
      <c r="U28" s="56">
        <v>28.727089999999997</v>
      </c>
      <c r="V28" s="53" t="s">
        <v>113</v>
      </c>
      <c r="W28" s="57" t="s">
        <v>270</v>
      </c>
    </row>
    <row r="29" spans="2:23" s="17" customFormat="1" ht="32.25" customHeight="1" x14ac:dyDescent="0.25">
      <c r="B29" s="28">
        <f t="shared" si="1"/>
        <v>12</v>
      </c>
      <c r="C29" s="39">
        <f>'(1) Приобретение электроэнергии'!$C$18</f>
        <v>46022</v>
      </c>
      <c r="D29" s="28" t="s">
        <v>50</v>
      </c>
      <c r="E29" s="28" t="s">
        <v>50</v>
      </c>
      <c r="F29" s="28" t="s">
        <v>50</v>
      </c>
      <c r="G29" s="28" t="s">
        <v>50</v>
      </c>
      <c r="H29" s="28" t="s">
        <v>50</v>
      </c>
      <c r="I29" s="28" t="s">
        <v>50</v>
      </c>
      <c r="J29" s="28" t="s">
        <v>50</v>
      </c>
      <c r="K29" s="28" t="s">
        <v>50</v>
      </c>
      <c r="L29" s="28" t="s">
        <v>50</v>
      </c>
      <c r="M29" s="28" t="s">
        <v>50</v>
      </c>
      <c r="N29" s="28" t="s">
        <v>50</v>
      </c>
      <c r="O29" s="28" t="s">
        <v>51</v>
      </c>
      <c r="P29" s="28" t="s">
        <v>50</v>
      </c>
      <c r="Q29" s="28" t="s">
        <v>247</v>
      </c>
      <c r="R29" s="50">
        <f t="shared" si="0"/>
        <v>4.1456130188679241</v>
      </c>
      <c r="S29" s="28" t="s">
        <v>84</v>
      </c>
      <c r="T29" s="55">
        <v>53</v>
      </c>
      <c r="U29" s="56">
        <v>219.71749</v>
      </c>
      <c r="V29" s="53" t="s">
        <v>227</v>
      </c>
      <c r="W29" s="57" t="s">
        <v>271</v>
      </c>
    </row>
    <row r="30" spans="2:23" s="17" customFormat="1" ht="32.25" customHeight="1" x14ac:dyDescent="0.25">
      <c r="B30" s="28">
        <f t="shared" si="1"/>
        <v>13</v>
      </c>
      <c r="C30" s="39">
        <f>'(1) Приобретение электроэнергии'!$C$18</f>
        <v>46022</v>
      </c>
      <c r="D30" s="28" t="s">
        <v>50</v>
      </c>
      <c r="E30" s="28" t="s">
        <v>50</v>
      </c>
      <c r="F30" s="28" t="s">
        <v>50</v>
      </c>
      <c r="G30" s="28" t="s">
        <v>50</v>
      </c>
      <c r="H30" s="28" t="s">
        <v>50</v>
      </c>
      <c r="I30" s="28" t="s">
        <v>50</v>
      </c>
      <c r="J30" s="28" t="s">
        <v>50</v>
      </c>
      <c r="K30" s="28" t="s">
        <v>50</v>
      </c>
      <c r="L30" s="28" t="s">
        <v>50</v>
      </c>
      <c r="M30" s="28" t="s">
        <v>50</v>
      </c>
      <c r="N30" s="28" t="s">
        <v>50</v>
      </c>
      <c r="O30" s="28" t="s">
        <v>51</v>
      </c>
      <c r="P30" s="28" t="s">
        <v>50</v>
      </c>
      <c r="Q30" s="28" t="s">
        <v>242</v>
      </c>
      <c r="R30" s="50">
        <f t="shared" si="0"/>
        <v>12.6</v>
      </c>
      <c r="S30" s="28" t="s">
        <v>84</v>
      </c>
      <c r="T30" s="55">
        <v>10</v>
      </c>
      <c r="U30" s="56">
        <v>126</v>
      </c>
      <c r="V30" s="53" t="s">
        <v>228</v>
      </c>
      <c r="W30" s="57" t="s">
        <v>272</v>
      </c>
    </row>
    <row r="31" spans="2:23" s="17" customFormat="1" ht="32.25" customHeight="1" x14ac:dyDescent="0.25">
      <c r="B31" s="28">
        <f t="shared" si="1"/>
        <v>14</v>
      </c>
      <c r="C31" s="39">
        <f>'(1) Приобретение электроэнергии'!$C$18</f>
        <v>46022</v>
      </c>
      <c r="D31" s="28" t="s">
        <v>50</v>
      </c>
      <c r="E31" s="28" t="s">
        <v>50</v>
      </c>
      <c r="F31" s="28" t="s">
        <v>50</v>
      </c>
      <c r="G31" s="28" t="s">
        <v>50</v>
      </c>
      <c r="H31" s="28" t="s">
        <v>50</v>
      </c>
      <c r="I31" s="28" t="s">
        <v>50</v>
      </c>
      <c r="J31" s="28" t="s">
        <v>50</v>
      </c>
      <c r="K31" s="28" t="s">
        <v>50</v>
      </c>
      <c r="L31" s="28" t="s">
        <v>50</v>
      </c>
      <c r="M31" s="28" t="s">
        <v>50</v>
      </c>
      <c r="N31" s="28" t="s">
        <v>50</v>
      </c>
      <c r="O31" s="28" t="s">
        <v>51</v>
      </c>
      <c r="P31" s="28" t="s">
        <v>50</v>
      </c>
      <c r="Q31" s="28" t="s">
        <v>95</v>
      </c>
      <c r="R31" s="50">
        <f t="shared" si="0"/>
        <v>7.9819866186309832E-3</v>
      </c>
      <c r="S31" s="28" t="s">
        <v>84</v>
      </c>
      <c r="T31" s="55">
        <v>1943</v>
      </c>
      <c r="U31" s="56">
        <v>15.509</v>
      </c>
      <c r="V31" s="53" t="s">
        <v>96</v>
      </c>
      <c r="W31" s="57" t="s">
        <v>273</v>
      </c>
    </row>
    <row r="32" spans="2:23" s="17" customFormat="1" ht="32.25" customHeight="1" x14ac:dyDescent="0.25">
      <c r="B32" s="28">
        <f t="shared" si="1"/>
        <v>15</v>
      </c>
      <c r="C32" s="39">
        <f>'(1) Приобретение электроэнергии'!$C$18</f>
        <v>46022</v>
      </c>
      <c r="D32" s="28" t="s">
        <v>50</v>
      </c>
      <c r="E32" s="28" t="s">
        <v>50</v>
      </c>
      <c r="F32" s="28" t="s">
        <v>50</v>
      </c>
      <c r="G32" s="28" t="s">
        <v>50</v>
      </c>
      <c r="H32" s="28" t="s">
        <v>50</v>
      </c>
      <c r="I32" s="28" t="s">
        <v>50</v>
      </c>
      <c r="J32" s="28" t="s">
        <v>50</v>
      </c>
      <c r="K32" s="28" t="s">
        <v>50</v>
      </c>
      <c r="L32" s="28" t="s">
        <v>50</v>
      </c>
      <c r="M32" s="28" t="s">
        <v>50</v>
      </c>
      <c r="N32" s="28" t="s">
        <v>50</v>
      </c>
      <c r="O32" s="28" t="s">
        <v>51</v>
      </c>
      <c r="P32" s="28" t="s">
        <v>50</v>
      </c>
      <c r="Q32" s="28" t="s">
        <v>248</v>
      </c>
      <c r="R32" s="50">
        <f t="shared" si="0"/>
        <v>8.6021952861952883E-2</v>
      </c>
      <c r="S32" s="28" t="s">
        <v>84</v>
      </c>
      <c r="T32" s="55">
        <v>891</v>
      </c>
      <c r="U32" s="56">
        <v>76.645560000000017</v>
      </c>
      <c r="V32" s="53" t="s">
        <v>103</v>
      </c>
      <c r="W32" s="57" t="s">
        <v>274</v>
      </c>
    </row>
    <row r="33" spans="2:23" s="17" customFormat="1" ht="32.25" customHeight="1" x14ac:dyDescent="0.25">
      <c r="B33" s="28">
        <f t="shared" si="1"/>
        <v>16</v>
      </c>
      <c r="C33" s="39">
        <f>'(1) Приобретение электроэнергии'!$C$18</f>
        <v>46022</v>
      </c>
      <c r="D33" s="28" t="s">
        <v>50</v>
      </c>
      <c r="E33" s="28" t="s">
        <v>50</v>
      </c>
      <c r="F33" s="28" t="s">
        <v>50</v>
      </c>
      <c r="G33" s="28" t="s">
        <v>50</v>
      </c>
      <c r="H33" s="28" t="s">
        <v>50</v>
      </c>
      <c r="I33" s="28" t="s">
        <v>50</v>
      </c>
      <c r="J33" s="28" t="s">
        <v>50</v>
      </c>
      <c r="K33" s="28" t="s">
        <v>50</v>
      </c>
      <c r="L33" s="28" t="s">
        <v>50</v>
      </c>
      <c r="M33" s="28" t="s">
        <v>50</v>
      </c>
      <c r="N33" s="28" t="s">
        <v>50</v>
      </c>
      <c r="O33" s="28" t="s">
        <v>51</v>
      </c>
      <c r="P33" s="28" t="s">
        <v>50</v>
      </c>
      <c r="Q33" s="28" t="s">
        <v>249</v>
      </c>
      <c r="R33" s="50">
        <f t="shared" si="0"/>
        <v>1.62</v>
      </c>
      <c r="S33" s="28" t="s">
        <v>84</v>
      </c>
      <c r="T33" s="55">
        <v>1</v>
      </c>
      <c r="U33" s="56">
        <v>1.62</v>
      </c>
      <c r="V33" s="53" t="s">
        <v>229</v>
      </c>
      <c r="W33" s="57" t="s">
        <v>275</v>
      </c>
    </row>
    <row r="34" spans="2:23" s="17" customFormat="1" ht="32.25" customHeight="1" x14ac:dyDescent="0.25">
      <c r="B34" s="28">
        <f t="shared" si="1"/>
        <v>17</v>
      </c>
      <c r="C34" s="39">
        <f>'(1) Приобретение электроэнергии'!$C$18</f>
        <v>46022</v>
      </c>
      <c r="D34" s="28" t="s">
        <v>50</v>
      </c>
      <c r="E34" s="28" t="s">
        <v>50</v>
      </c>
      <c r="F34" s="28" t="s">
        <v>50</v>
      </c>
      <c r="G34" s="28" t="s">
        <v>50</v>
      </c>
      <c r="H34" s="28" t="s">
        <v>50</v>
      </c>
      <c r="I34" s="28" t="s">
        <v>50</v>
      </c>
      <c r="J34" s="28" t="s">
        <v>50</v>
      </c>
      <c r="K34" s="28" t="s">
        <v>50</v>
      </c>
      <c r="L34" s="28" t="s">
        <v>50</v>
      </c>
      <c r="M34" s="28" t="s">
        <v>50</v>
      </c>
      <c r="N34" s="28" t="s">
        <v>50</v>
      </c>
      <c r="O34" s="28" t="s">
        <v>51</v>
      </c>
      <c r="P34" s="28" t="s">
        <v>50</v>
      </c>
      <c r="Q34" s="28" t="s">
        <v>95</v>
      </c>
      <c r="R34" s="50">
        <f t="shared" si="0"/>
        <v>0.39585714285714291</v>
      </c>
      <c r="S34" s="28" t="s">
        <v>84</v>
      </c>
      <c r="T34" s="55">
        <v>21</v>
      </c>
      <c r="U34" s="56">
        <v>8.3130000000000006</v>
      </c>
      <c r="V34" s="53" t="s">
        <v>97</v>
      </c>
      <c r="W34" s="57" t="s">
        <v>276</v>
      </c>
    </row>
    <row r="35" spans="2:23" s="17" customFormat="1" ht="32.25" customHeight="1" x14ac:dyDescent="0.25">
      <c r="B35" s="28">
        <f t="shared" si="1"/>
        <v>18</v>
      </c>
      <c r="C35" s="39">
        <f>'(1) Приобретение электроэнергии'!$C$18</f>
        <v>46022</v>
      </c>
      <c r="D35" s="28" t="s">
        <v>50</v>
      </c>
      <c r="E35" s="28" t="s">
        <v>50</v>
      </c>
      <c r="F35" s="28" t="s">
        <v>50</v>
      </c>
      <c r="G35" s="28" t="s">
        <v>50</v>
      </c>
      <c r="H35" s="28" t="s">
        <v>50</v>
      </c>
      <c r="I35" s="28" t="s">
        <v>50</v>
      </c>
      <c r="J35" s="28" t="s">
        <v>50</v>
      </c>
      <c r="K35" s="28" t="s">
        <v>50</v>
      </c>
      <c r="L35" s="28" t="s">
        <v>50</v>
      </c>
      <c r="M35" s="28" t="s">
        <v>50</v>
      </c>
      <c r="N35" s="28" t="s">
        <v>50</v>
      </c>
      <c r="O35" s="28" t="s">
        <v>51</v>
      </c>
      <c r="P35" s="28" t="s">
        <v>50</v>
      </c>
      <c r="Q35" s="28" t="s">
        <v>250</v>
      </c>
      <c r="R35" s="50">
        <f t="shared" si="0"/>
        <v>6.181</v>
      </c>
      <c r="S35" s="28" t="s">
        <v>84</v>
      </c>
      <c r="T35" s="55">
        <v>2</v>
      </c>
      <c r="U35" s="56">
        <v>12.362</v>
      </c>
      <c r="V35" s="53" t="s">
        <v>230</v>
      </c>
      <c r="W35" s="57" t="s">
        <v>277</v>
      </c>
    </row>
    <row r="36" spans="2:23" s="17" customFormat="1" ht="32.25" customHeight="1" x14ac:dyDescent="0.25">
      <c r="B36" s="28">
        <f t="shared" si="1"/>
        <v>19</v>
      </c>
      <c r="C36" s="39">
        <f>'(1) Приобретение электроэнергии'!$C$18</f>
        <v>46022</v>
      </c>
      <c r="D36" s="28" t="s">
        <v>50</v>
      </c>
      <c r="E36" s="28" t="s">
        <v>50</v>
      </c>
      <c r="F36" s="28" t="s">
        <v>50</v>
      </c>
      <c r="G36" s="28" t="s">
        <v>50</v>
      </c>
      <c r="H36" s="28" t="s">
        <v>50</v>
      </c>
      <c r="I36" s="28" t="s">
        <v>50</v>
      </c>
      <c r="J36" s="28" t="s">
        <v>50</v>
      </c>
      <c r="K36" s="28" t="s">
        <v>50</v>
      </c>
      <c r="L36" s="28" t="s">
        <v>50</v>
      </c>
      <c r="M36" s="28" t="s">
        <v>50</v>
      </c>
      <c r="N36" s="28" t="s">
        <v>50</v>
      </c>
      <c r="O36" s="28" t="s">
        <v>51</v>
      </c>
      <c r="P36" s="28" t="s">
        <v>50</v>
      </c>
      <c r="Q36" s="28" t="s">
        <v>251</v>
      </c>
      <c r="R36" s="50">
        <f t="shared" si="0"/>
        <v>9.9600000000000008E-2</v>
      </c>
      <c r="S36" s="28" t="s">
        <v>84</v>
      </c>
      <c r="T36" s="55">
        <v>90</v>
      </c>
      <c r="U36" s="56">
        <v>8.9640000000000004</v>
      </c>
      <c r="V36" s="53" t="s">
        <v>231</v>
      </c>
      <c r="W36" s="57" t="s">
        <v>278</v>
      </c>
    </row>
    <row r="37" spans="2:23" s="17" customFormat="1" ht="32.25" customHeight="1" x14ac:dyDescent="0.25">
      <c r="B37" s="28">
        <f t="shared" si="1"/>
        <v>20</v>
      </c>
      <c r="C37" s="39">
        <f>'(1) Приобретение электроэнергии'!$C$18</f>
        <v>46022</v>
      </c>
      <c r="D37" s="28" t="s">
        <v>50</v>
      </c>
      <c r="E37" s="28" t="s">
        <v>50</v>
      </c>
      <c r="F37" s="28" t="s">
        <v>50</v>
      </c>
      <c r="G37" s="28" t="s">
        <v>50</v>
      </c>
      <c r="H37" s="28" t="s">
        <v>50</v>
      </c>
      <c r="I37" s="28" t="s">
        <v>50</v>
      </c>
      <c r="J37" s="28" t="s">
        <v>50</v>
      </c>
      <c r="K37" s="28" t="s">
        <v>50</v>
      </c>
      <c r="L37" s="28" t="s">
        <v>50</v>
      </c>
      <c r="M37" s="28" t="s">
        <v>50</v>
      </c>
      <c r="N37" s="28" t="s">
        <v>50</v>
      </c>
      <c r="O37" s="28" t="s">
        <v>51</v>
      </c>
      <c r="P37" s="28" t="s">
        <v>50</v>
      </c>
      <c r="Q37" s="28" t="s">
        <v>252</v>
      </c>
      <c r="R37" s="50">
        <f t="shared" si="0"/>
        <v>1.43</v>
      </c>
      <c r="S37" s="28" t="s">
        <v>84</v>
      </c>
      <c r="T37" s="55">
        <v>7</v>
      </c>
      <c r="U37" s="56">
        <v>10.01</v>
      </c>
      <c r="V37" s="53" t="s">
        <v>104</v>
      </c>
      <c r="W37" s="57" t="s">
        <v>279</v>
      </c>
    </row>
    <row r="38" spans="2:23" s="17" customFormat="1" ht="32.25" customHeight="1" x14ac:dyDescent="0.25">
      <c r="B38" s="28">
        <f t="shared" si="1"/>
        <v>21</v>
      </c>
      <c r="C38" s="39">
        <f>'(1) Приобретение электроэнергии'!$C$18</f>
        <v>46022</v>
      </c>
      <c r="D38" s="28" t="s">
        <v>50</v>
      </c>
      <c r="E38" s="28" t="s">
        <v>50</v>
      </c>
      <c r="F38" s="28" t="s">
        <v>50</v>
      </c>
      <c r="G38" s="28" t="s">
        <v>50</v>
      </c>
      <c r="H38" s="28" t="s">
        <v>50</v>
      </c>
      <c r="I38" s="28" t="s">
        <v>50</v>
      </c>
      <c r="J38" s="28" t="s">
        <v>50</v>
      </c>
      <c r="K38" s="28" t="s">
        <v>50</v>
      </c>
      <c r="L38" s="28" t="s">
        <v>50</v>
      </c>
      <c r="M38" s="28" t="s">
        <v>50</v>
      </c>
      <c r="N38" s="28" t="s">
        <v>50</v>
      </c>
      <c r="O38" s="28" t="s">
        <v>51</v>
      </c>
      <c r="P38" s="28" t="s">
        <v>50</v>
      </c>
      <c r="Q38" s="28" t="s">
        <v>253</v>
      </c>
      <c r="R38" s="50">
        <f t="shared" si="0"/>
        <v>0.54600000000000004</v>
      </c>
      <c r="S38" s="28" t="s">
        <v>84</v>
      </c>
      <c r="T38" s="55">
        <v>1</v>
      </c>
      <c r="U38" s="56">
        <v>0.54600000000000004</v>
      </c>
      <c r="V38" s="53" t="s">
        <v>232</v>
      </c>
      <c r="W38" s="57" t="s">
        <v>280</v>
      </c>
    </row>
    <row r="39" spans="2:23" s="17" customFormat="1" ht="32.25" customHeight="1" x14ac:dyDescent="0.25">
      <c r="B39" s="28">
        <f t="shared" si="1"/>
        <v>22</v>
      </c>
      <c r="C39" s="39">
        <f>'(1) Приобретение электроэнергии'!$C$18</f>
        <v>46022</v>
      </c>
      <c r="D39" s="28" t="s">
        <v>50</v>
      </c>
      <c r="E39" s="28" t="s">
        <v>50</v>
      </c>
      <c r="F39" s="28" t="s">
        <v>50</v>
      </c>
      <c r="G39" s="28" t="s">
        <v>50</v>
      </c>
      <c r="H39" s="28" t="s">
        <v>50</v>
      </c>
      <c r="I39" s="28" t="s">
        <v>50</v>
      </c>
      <c r="J39" s="28" t="s">
        <v>50</v>
      </c>
      <c r="K39" s="28" t="s">
        <v>50</v>
      </c>
      <c r="L39" s="28" t="s">
        <v>50</v>
      </c>
      <c r="M39" s="28" t="s">
        <v>50</v>
      </c>
      <c r="N39" s="28" t="s">
        <v>50</v>
      </c>
      <c r="O39" s="28" t="s">
        <v>51</v>
      </c>
      <c r="P39" s="28" t="s">
        <v>50</v>
      </c>
      <c r="Q39" s="28" t="s">
        <v>242</v>
      </c>
      <c r="R39" s="50">
        <f t="shared" si="0"/>
        <v>2.7113213099193167</v>
      </c>
      <c r="S39" s="28" t="s">
        <v>84</v>
      </c>
      <c r="T39" s="55">
        <v>42.14</v>
      </c>
      <c r="U39" s="56">
        <v>114.25508000000001</v>
      </c>
      <c r="V39" s="53" t="s">
        <v>233</v>
      </c>
      <c r="W39" s="57" t="s">
        <v>281</v>
      </c>
    </row>
    <row r="40" spans="2:23" s="17" customFormat="1" ht="32.25" customHeight="1" x14ac:dyDescent="0.25">
      <c r="B40" s="28">
        <f t="shared" si="1"/>
        <v>23</v>
      </c>
      <c r="C40" s="39">
        <f>'(1) Приобретение электроэнергии'!$C$18</f>
        <v>46022</v>
      </c>
      <c r="D40" s="28" t="s">
        <v>50</v>
      </c>
      <c r="E40" s="28" t="s">
        <v>50</v>
      </c>
      <c r="F40" s="28" t="s">
        <v>50</v>
      </c>
      <c r="G40" s="28" t="s">
        <v>50</v>
      </c>
      <c r="H40" s="28" t="s">
        <v>50</v>
      </c>
      <c r="I40" s="28" t="s">
        <v>50</v>
      </c>
      <c r="J40" s="28" t="s">
        <v>50</v>
      </c>
      <c r="K40" s="28" t="s">
        <v>50</v>
      </c>
      <c r="L40" s="28" t="s">
        <v>50</v>
      </c>
      <c r="M40" s="28" t="s">
        <v>50</v>
      </c>
      <c r="N40" s="28" t="s">
        <v>50</v>
      </c>
      <c r="O40" s="28" t="s">
        <v>51</v>
      </c>
      <c r="P40" s="28" t="s">
        <v>50</v>
      </c>
      <c r="Q40" s="28" t="s">
        <v>254</v>
      </c>
      <c r="R40" s="50">
        <f t="shared" si="0"/>
        <v>58</v>
      </c>
      <c r="S40" s="28" t="s">
        <v>84</v>
      </c>
      <c r="T40" s="55">
        <v>1</v>
      </c>
      <c r="U40" s="56">
        <v>58</v>
      </c>
      <c r="V40" s="53" t="s">
        <v>234</v>
      </c>
      <c r="W40" s="57" t="s">
        <v>282</v>
      </c>
    </row>
    <row r="41" spans="2:23" s="17" customFormat="1" ht="32.25" customHeight="1" x14ac:dyDescent="0.25">
      <c r="B41" s="28">
        <f t="shared" si="1"/>
        <v>24</v>
      </c>
      <c r="C41" s="39">
        <f>'(1) Приобретение электроэнергии'!$C$18</f>
        <v>46022</v>
      </c>
      <c r="D41" s="28" t="s">
        <v>50</v>
      </c>
      <c r="E41" s="28" t="s">
        <v>50</v>
      </c>
      <c r="F41" s="28" t="s">
        <v>50</v>
      </c>
      <c r="G41" s="28" t="s">
        <v>50</v>
      </c>
      <c r="H41" s="28" t="s">
        <v>50</v>
      </c>
      <c r="I41" s="28" t="s">
        <v>50</v>
      </c>
      <c r="J41" s="28" t="s">
        <v>50</v>
      </c>
      <c r="K41" s="28" t="s">
        <v>50</v>
      </c>
      <c r="L41" s="28" t="s">
        <v>50</v>
      </c>
      <c r="M41" s="28" t="s">
        <v>50</v>
      </c>
      <c r="N41" s="28" t="s">
        <v>50</v>
      </c>
      <c r="O41" s="28" t="s">
        <v>51</v>
      </c>
      <c r="P41" s="28" t="s">
        <v>50</v>
      </c>
      <c r="Q41" s="28" t="s">
        <v>255</v>
      </c>
      <c r="R41" s="50">
        <f t="shared" si="0"/>
        <v>1.2</v>
      </c>
      <c r="S41" s="28" t="s">
        <v>84</v>
      </c>
      <c r="T41" s="55">
        <v>2</v>
      </c>
      <c r="U41" s="56">
        <v>2.4</v>
      </c>
      <c r="V41" s="53" t="s">
        <v>235</v>
      </c>
      <c r="W41" s="57" t="s">
        <v>283</v>
      </c>
    </row>
    <row r="42" spans="2:23" s="17" customFormat="1" ht="32.25" customHeight="1" x14ac:dyDescent="0.25">
      <c r="B42" s="28">
        <f t="shared" si="1"/>
        <v>25</v>
      </c>
      <c r="C42" s="39">
        <f>'(1) Приобретение электроэнергии'!$C$18</f>
        <v>46022</v>
      </c>
      <c r="D42" s="28" t="s">
        <v>50</v>
      </c>
      <c r="E42" s="28" t="s">
        <v>50</v>
      </c>
      <c r="F42" s="28" t="s">
        <v>50</v>
      </c>
      <c r="G42" s="28" t="s">
        <v>50</v>
      </c>
      <c r="H42" s="28" t="s">
        <v>50</v>
      </c>
      <c r="I42" s="28" t="s">
        <v>50</v>
      </c>
      <c r="J42" s="28" t="s">
        <v>50</v>
      </c>
      <c r="K42" s="28" t="s">
        <v>50</v>
      </c>
      <c r="L42" s="28" t="s">
        <v>50</v>
      </c>
      <c r="M42" s="28" t="s">
        <v>50</v>
      </c>
      <c r="N42" s="28" t="s">
        <v>50</v>
      </c>
      <c r="O42" s="28" t="s">
        <v>51</v>
      </c>
      <c r="P42" s="28" t="s">
        <v>50</v>
      </c>
      <c r="Q42" s="28" t="s">
        <v>256</v>
      </c>
      <c r="R42" s="50">
        <f t="shared" si="0"/>
        <v>15.851279999999999</v>
      </c>
      <c r="S42" s="28" t="s">
        <v>84</v>
      </c>
      <c r="T42" s="55">
        <v>1</v>
      </c>
      <c r="U42" s="56">
        <v>15.851279999999999</v>
      </c>
      <c r="V42" s="53" t="s">
        <v>236</v>
      </c>
      <c r="W42" s="57" t="s">
        <v>284</v>
      </c>
    </row>
    <row r="43" spans="2:23" s="17" customFormat="1" ht="32.25" customHeight="1" x14ac:dyDescent="0.25">
      <c r="B43" s="28">
        <f t="shared" si="1"/>
        <v>26</v>
      </c>
      <c r="C43" s="39">
        <f>'(1) Приобретение электроэнергии'!$C$18</f>
        <v>46022</v>
      </c>
      <c r="D43" s="28" t="s">
        <v>50</v>
      </c>
      <c r="E43" s="28" t="s">
        <v>50</v>
      </c>
      <c r="F43" s="28" t="s">
        <v>50</v>
      </c>
      <c r="G43" s="28" t="s">
        <v>50</v>
      </c>
      <c r="H43" s="28" t="s">
        <v>50</v>
      </c>
      <c r="I43" s="28" t="s">
        <v>50</v>
      </c>
      <c r="J43" s="28" t="s">
        <v>50</v>
      </c>
      <c r="K43" s="28" t="s">
        <v>50</v>
      </c>
      <c r="L43" s="28" t="s">
        <v>50</v>
      </c>
      <c r="M43" s="28" t="s">
        <v>50</v>
      </c>
      <c r="N43" s="28" t="s">
        <v>50</v>
      </c>
      <c r="O43" s="28" t="s">
        <v>51</v>
      </c>
      <c r="P43" s="28" t="s">
        <v>50</v>
      </c>
      <c r="Q43" s="28" t="s">
        <v>257</v>
      </c>
      <c r="R43" s="50">
        <f t="shared" si="0"/>
        <v>1.7849999999999999</v>
      </c>
      <c r="S43" s="28" t="s">
        <v>84</v>
      </c>
      <c r="T43" s="55">
        <v>2</v>
      </c>
      <c r="U43" s="56">
        <v>3.57</v>
      </c>
      <c r="V43" s="53" t="s">
        <v>237</v>
      </c>
      <c r="W43" s="57" t="s">
        <v>285</v>
      </c>
    </row>
    <row r="44" spans="2:23" s="17" customFormat="1" ht="32.25" customHeight="1" x14ac:dyDescent="0.25">
      <c r="B44" s="28">
        <f t="shared" si="1"/>
        <v>27</v>
      </c>
      <c r="C44" s="39">
        <f>'(1) Приобретение электроэнергии'!$C$18</f>
        <v>46022</v>
      </c>
      <c r="D44" s="28" t="s">
        <v>50</v>
      </c>
      <c r="E44" s="28" t="s">
        <v>50</v>
      </c>
      <c r="F44" s="28" t="s">
        <v>50</v>
      </c>
      <c r="G44" s="28" t="s">
        <v>50</v>
      </c>
      <c r="H44" s="28" t="s">
        <v>50</v>
      </c>
      <c r="I44" s="28" t="s">
        <v>50</v>
      </c>
      <c r="J44" s="28" t="s">
        <v>50</v>
      </c>
      <c r="K44" s="28" t="s">
        <v>50</v>
      </c>
      <c r="L44" s="28" t="s">
        <v>50</v>
      </c>
      <c r="M44" s="28" t="s">
        <v>50</v>
      </c>
      <c r="N44" s="28" t="s">
        <v>50</v>
      </c>
      <c r="O44" s="28" t="s">
        <v>51</v>
      </c>
      <c r="P44" s="28" t="s">
        <v>50</v>
      </c>
      <c r="Q44" s="28" t="s">
        <v>258</v>
      </c>
      <c r="R44" s="50">
        <f t="shared" si="0"/>
        <v>39.9</v>
      </c>
      <c r="S44" s="28" t="s">
        <v>84</v>
      </c>
      <c r="T44" s="55">
        <v>1</v>
      </c>
      <c r="U44" s="56">
        <v>39.9</v>
      </c>
      <c r="V44" s="53" t="s">
        <v>238</v>
      </c>
      <c r="W44" s="57" t="s">
        <v>286</v>
      </c>
    </row>
    <row r="45" spans="2:23" s="17" customFormat="1" ht="32.25" customHeight="1" x14ac:dyDescent="0.25">
      <c r="B45" s="28">
        <f t="shared" si="1"/>
        <v>28</v>
      </c>
      <c r="C45" s="39">
        <f>'(1) Приобретение электроэнергии'!$C$18</f>
        <v>46022</v>
      </c>
      <c r="D45" s="28" t="s">
        <v>50</v>
      </c>
      <c r="E45" s="28" t="s">
        <v>50</v>
      </c>
      <c r="F45" s="28" t="s">
        <v>50</v>
      </c>
      <c r="G45" s="28" t="s">
        <v>50</v>
      </c>
      <c r="H45" s="28" t="s">
        <v>50</v>
      </c>
      <c r="I45" s="28" t="s">
        <v>50</v>
      </c>
      <c r="J45" s="28" t="s">
        <v>50</v>
      </c>
      <c r="K45" s="28" t="s">
        <v>50</v>
      </c>
      <c r="L45" s="28" t="s">
        <v>50</v>
      </c>
      <c r="M45" s="28" t="s">
        <v>50</v>
      </c>
      <c r="N45" s="28" t="s">
        <v>50</v>
      </c>
      <c r="O45" s="28" t="s">
        <v>51</v>
      </c>
      <c r="P45" s="28" t="s">
        <v>50</v>
      </c>
      <c r="Q45" s="28" t="s">
        <v>259</v>
      </c>
      <c r="R45" s="50">
        <f t="shared" si="0"/>
        <v>2.08</v>
      </c>
      <c r="S45" s="28" t="s">
        <v>84</v>
      </c>
      <c r="T45" s="55">
        <v>2</v>
      </c>
      <c r="U45" s="56">
        <v>4.16</v>
      </c>
      <c r="V45" s="53" t="s">
        <v>239</v>
      </c>
      <c r="W45" s="57" t="s">
        <v>287</v>
      </c>
    </row>
    <row r="46" spans="2:23" s="17" customFormat="1" ht="32.25" customHeight="1" x14ac:dyDescent="0.25">
      <c r="B46" s="28">
        <f t="shared" si="1"/>
        <v>29</v>
      </c>
      <c r="C46" s="39">
        <f>'(1) Приобретение электроэнергии'!$C$18</f>
        <v>46022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8" t="s">
        <v>51</v>
      </c>
      <c r="P46" s="28" t="s">
        <v>50</v>
      </c>
      <c r="Q46" s="28" t="s">
        <v>95</v>
      </c>
      <c r="R46" s="50">
        <f t="shared" si="0"/>
        <v>1.6452000000000002</v>
      </c>
      <c r="S46" s="28" t="s">
        <v>84</v>
      </c>
      <c r="T46" s="55">
        <v>5</v>
      </c>
      <c r="U46" s="56">
        <v>8.2260000000000009</v>
      </c>
      <c r="V46" s="53" t="s">
        <v>240</v>
      </c>
      <c r="W46" s="57" t="s">
        <v>288</v>
      </c>
    </row>
    <row r="47" spans="2:23" s="17" customFormat="1" ht="49.5" customHeight="1" x14ac:dyDescent="0.25">
      <c r="B47" s="48"/>
      <c r="C47" s="49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/>
      <c r="S47"/>
      <c r="T47"/>
      <c r="U47" s="64"/>
      <c r="V47" s="63"/>
      <c r="W47" s="67"/>
    </row>
    <row r="48" spans="2:23" s="42" customFormat="1" ht="15.75" x14ac:dyDescent="0.25">
      <c r="B48" s="42" t="str">
        <f>'(1) Приобретение электроэнергии'!B21</f>
        <v>* Информация представлена при наличии документов по состоянию на 09.02.2026</v>
      </c>
      <c r="Q48" s="62"/>
      <c r="R48"/>
      <c r="S48"/>
      <c r="T48" s="29"/>
      <c r="U48" s="65"/>
    </row>
    <row r="51" spans="18:21" x14ac:dyDescent="0.25">
      <c r="T51" s="29"/>
    </row>
    <row r="55" spans="18:21" x14ac:dyDescent="0.25">
      <c r="U55" s="29"/>
    </row>
    <row r="58" spans="18:21" x14ac:dyDescent="0.25">
      <c r="R58" s="29"/>
      <c r="S58" s="29"/>
    </row>
    <row r="61" spans="18:21" x14ac:dyDescent="0.25">
      <c r="R61" s="29"/>
      <c r="S61" s="29"/>
      <c r="T61" s="29"/>
    </row>
  </sheetData>
  <autoFilter ref="B17:W48" xr:uid="{00000000-0001-0000-0100-000000000000}"/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E23" sqref="E23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январь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8" t="s">
        <v>3</v>
      </c>
      <c r="C12" s="68" t="s">
        <v>4</v>
      </c>
      <c r="D12" s="68" t="s">
        <v>5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 t="s">
        <v>6</v>
      </c>
      <c r="R12" s="68" t="s">
        <v>7</v>
      </c>
      <c r="S12" s="68" t="s">
        <v>8</v>
      </c>
      <c r="T12" s="68" t="s">
        <v>9</v>
      </c>
      <c r="U12" s="68" t="s">
        <v>10</v>
      </c>
      <c r="V12" s="68" t="s">
        <v>11</v>
      </c>
      <c r="W12" s="68" t="s">
        <v>12</v>
      </c>
    </row>
    <row r="13" spans="2:23" s="7" customFormat="1" ht="15.75" x14ac:dyDescent="0.25">
      <c r="B13" s="68"/>
      <c r="C13" s="68"/>
      <c r="D13" s="68" t="s">
        <v>13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 t="s">
        <v>14</v>
      </c>
      <c r="P13" s="68"/>
      <c r="Q13" s="68"/>
      <c r="R13" s="68"/>
      <c r="S13" s="68"/>
      <c r="T13" s="68"/>
      <c r="U13" s="68"/>
      <c r="V13" s="68"/>
      <c r="W13" s="68"/>
    </row>
    <row r="14" spans="2:23" s="7" customFormat="1" ht="15.75" x14ac:dyDescent="0.25">
      <c r="B14" s="68"/>
      <c r="C14" s="68"/>
      <c r="D14" s="68" t="s">
        <v>15</v>
      </c>
      <c r="E14" s="68"/>
      <c r="F14" s="68"/>
      <c r="G14" s="68"/>
      <c r="H14" s="68"/>
      <c r="I14" s="68"/>
      <c r="J14" s="68"/>
      <c r="K14" s="68"/>
      <c r="L14" s="68"/>
      <c r="M14" s="68"/>
      <c r="N14" s="68" t="s">
        <v>16</v>
      </c>
      <c r="O14" s="68"/>
      <c r="P14" s="68"/>
      <c r="Q14" s="68"/>
      <c r="R14" s="68"/>
      <c r="S14" s="68"/>
      <c r="T14" s="68"/>
      <c r="U14" s="68"/>
      <c r="V14" s="68"/>
      <c r="W14" s="68"/>
    </row>
    <row r="15" spans="2:23" s="7" customFormat="1" ht="31.5" customHeight="1" x14ac:dyDescent="0.25">
      <c r="B15" s="68"/>
      <c r="C15" s="68"/>
      <c r="D15" s="68" t="s">
        <v>17</v>
      </c>
      <c r="E15" s="68"/>
      <c r="F15" s="68"/>
      <c r="G15" s="68" t="s">
        <v>18</v>
      </c>
      <c r="H15" s="68"/>
      <c r="I15" s="68"/>
      <c r="J15" s="68" t="s">
        <v>19</v>
      </c>
      <c r="K15" s="68"/>
      <c r="L15" s="68" t="s">
        <v>20</v>
      </c>
      <c r="M15" s="68"/>
      <c r="N15" s="68"/>
      <c r="O15" s="68" t="s">
        <v>21</v>
      </c>
      <c r="P15" s="68" t="s">
        <v>22</v>
      </c>
      <c r="Q15" s="68"/>
      <c r="R15" s="68"/>
      <c r="S15" s="68"/>
      <c r="T15" s="68"/>
      <c r="U15" s="68"/>
      <c r="V15" s="68"/>
      <c r="W15" s="68"/>
    </row>
    <row r="16" spans="2:23" s="7" customFormat="1" ht="78.75" x14ac:dyDescent="0.25">
      <c r="B16" s="68"/>
      <c r="C16" s="6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50</v>
      </c>
      <c r="C18" s="2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09.02.2026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D23" sqref="D23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январь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8" t="s">
        <v>3</v>
      </c>
      <c r="C12" s="68" t="s">
        <v>4</v>
      </c>
      <c r="D12" s="68" t="s">
        <v>5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 t="s">
        <v>6</v>
      </c>
      <c r="R12" s="68" t="s">
        <v>7</v>
      </c>
      <c r="S12" s="68" t="s">
        <v>8</v>
      </c>
      <c r="T12" s="68" t="s">
        <v>9</v>
      </c>
      <c r="U12" s="68" t="s">
        <v>10</v>
      </c>
      <c r="V12" s="68" t="s">
        <v>11</v>
      </c>
      <c r="W12" s="68" t="s">
        <v>12</v>
      </c>
    </row>
    <row r="13" spans="2:23" s="7" customFormat="1" ht="15.75" x14ac:dyDescent="0.25">
      <c r="B13" s="68"/>
      <c r="C13" s="68"/>
      <c r="D13" s="68" t="s">
        <v>13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 t="s">
        <v>14</v>
      </c>
      <c r="P13" s="68"/>
      <c r="Q13" s="68"/>
      <c r="R13" s="68"/>
      <c r="S13" s="68"/>
      <c r="T13" s="68"/>
      <c r="U13" s="68"/>
      <c r="V13" s="68"/>
      <c r="W13" s="68"/>
    </row>
    <row r="14" spans="2:23" s="7" customFormat="1" ht="15.75" x14ac:dyDescent="0.25">
      <c r="B14" s="68"/>
      <c r="C14" s="68"/>
      <c r="D14" s="68" t="s">
        <v>15</v>
      </c>
      <c r="E14" s="68"/>
      <c r="F14" s="68"/>
      <c r="G14" s="68"/>
      <c r="H14" s="68"/>
      <c r="I14" s="68"/>
      <c r="J14" s="68"/>
      <c r="K14" s="68"/>
      <c r="L14" s="68"/>
      <c r="M14" s="68"/>
      <c r="N14" s="68" t="s">
        <v>16</v>
      </c>
      <c r="O14" s="68"/>
      <c r="P14" s="68"/>
      <c r="Q14" s="68"/>
      <c r="R14" s="68"/>
      <c r="S14" s="68"/>
      <c r="T14" s="68"/>
      <c r="U14" s="68"/>
      <c r="V14" s="68"/>
      <c r="W14" s="68"/>
    </row>
    <row r="15" spans="2:23" s="7" customFormat="1" ht="31.5" customHeight="1" x14ac:dyDescent="0.25">
      <c r="B15" s="68"/>
      <c r="C15" s="68"/>
      <c r="D15" s="68" t="s">
        <v>17</v>
      </c>
      <c r="E15" s="68"/>
      <c r="F15" s="68"/>
      <c r="G15" s="68" t="s">
        <v>18</v>
      </c>
      <c r="H15" s="68"/>
      <c r="I15" s="68"/>
      <c r="J15" s="68" t="s">
        <v>19</v>
      </c>
      <c r="K15" s="68"/>
      <c r="L15" s="68" t="s">
        <v>20</v>
      </c>
      <c r="M15" s="68"/>
      <c r="N15" s="68"/>
      <c r="O15" s="68" t="s">
        <v>21</v>
      </c>
      <c r="P15" s="68" t="s">
        <v>22</v>
      </c>
      <c r="Q15" s="68"/>
      <c r="R15" s="68"/>
      <c r="S15" s="68"/>
      <c r="T15" s="68"/>
      <c r="U15" s="68"/>
      <c r="V15" s="68"/>
      <c r="W15" s="68"/>
    </row>
    <row r="16" spans="2:23" s="7" customFormat="1" ht="63" x14ac:dyDescent="0.25">
      <c r="B16" s="68"/>
      <c r="C16" s="6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50</v>
      </c>
      <c r="C18" s="28" t="s">
        <v>50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50</v>
      </c>
      <c r="P18" s="28" t="s">
        <v>50</v>
      </c>
      <c r="Q18" s="28" t="s">
        <v>50</v>
      </c>
      <c r="R18" s="28" t="s">
        <v>50</v>
      </c>
      <c r="S18" s="28" t="s">
        <v>50</v>
      </c>
      <c r="T18" s="28" t="s">
        <v>50</v>
      </c>
      <c r="U18" s="28" t="s">
        <v>50</v>
      </c>
      <c r="V18" s="28" t="s">
        <v>50</v>
      </c>
      <c r="W18" s="28" t="s">
        <v>50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09.02.2026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5"/>
  <sheetViews>
    <sheetView zoomScale="84" zoomScaleNormal="84" workbookViewId="0">
      <selection activeCell="C18" sqref="A18:XFD18"/>
    </sheetView>
  </sheetViews>
  <sheetFormatPr defaultRowHeight="15" x14ac:dyDescent="0.25"/>
  <cols>
    <col min="1" max="1" width="4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26.425781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3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январь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8" t="s">
        <v>3</v>
      </c>
      <c r="C12" s="68" t="s">
        <v>4</v>
      </c>
      <c r="D12" s="68" t="s">
        <v>5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 t="s">
        <v>6</v>
      </c>
      <c r="R12" s="68" t="s">
        <v>7</v>
      </c>
      <c r="S12" s="68" t="s">
        <v>8</v>
      </c>
      <c r="T12" s="68" t="s">
        <v>9</v>
      </c>
      <c r="U12" s="68" t="s">
        <v>10</v>
      </c>
      <c r="V12" s="68" t="s">
        <v>11</v>
      </c>
      <c r="W12" s="68" t="s">
        <v>12</v>
      </c>
    </row>
    <row r="13" spans="2:23" s="7" customFormat="1" ht="15.75" x14ac:dyDescent="0.25">
      <c r="B13" s="68"/>
      <c r="C13" s="68"/>
      <c r="D13" s="68" t="s">
        <v>13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 t="s">
        <v>14</v>
      </c>
      <c r="P13" s="68"/>
      <c r="Q13" s="68"/>
      <c r="R13" s="68"/>
      <c r="S13" s="68"/>
      <c r="T13" s="68"/>
      <c r="U13" s="68"/>
      <c r="V13" s="68"/>
      <c r="W13" s="68"/>
    </row>
    <row r="14" spans="2:23" s="7" customFormat="1" ht="15.75" x14ac:dyDescent="0.25">
      <c r="B14" s="68"/>
      <c r="C14" s="68"/>
      <c r="D14" s="68" t="s">
        <v>15</v>
      </c>
      <c r="E14" s="68"/>
      <c r="F14" s="68"/>
      <c r="G14" s="68"/>
      <c r="H14" s="68"/>
      <c r="I14" s="68"/>
      <c r="J14" s="68"/>
      <c r="K14" s="68"/>
      <c r="L14" s="68"/>
      <c r="M14" s="68"/>
      <c r="N14" s="68" t="s">
        <v>16</v>
      </c>
      <c r="O14" s="68"/>
      <c r="P14" s="68"/>
      <c r="Q14" s="68"/>
      <c r="R14" s="68"/>
      <c r="S14" s="68"/>
      <c r="T14" s="68"/>
      <c r="U14" s="68"/>
      <c r="V14" s="68"/>
      <c r="W14" s="68"/>
    </row>
    <row r="15" spans="2:23" s="7" customFormat="1" ht="31.5" customHeight="1" x14ac:dyDescent="0.25">
      <c r="B15" s="68"/>
      <c r="C15" s="68"/>
      <c r="D15" s="68" t="s">
        <v>17</v>
      </c>
      <c r="E15" s="68"/>
      <c r="F15" s="68"/>
      <c r="G15" s="68" t="s">
        <v>18</v>
      </c>
      <c r="H15" s="68"/>
      <c r="I15" s="68"/>
      <c r="J15" s="68" t="s">
        <v>19</v>
      </c>
      <c r="K15" s="68"/>
      <c r="L15" s="68" t="s">
        <v>20</v>
      </c>
      <c r="M15" s="68"/>
      <c r="N15" s="68"/>
      <c r="O15" s="68" t="s">
        <v>21</v>
      </c>
      <c r="P15" s="68" t="s">
        <v>22</v>
      </c>
      <c r="Q15" s="68"/>
      <c r="R15" s="68"/>
      <c r="S15" s="68"/>
      <c r="T15" s="68"/>
      <c r="U15" s="68"/>
      <c r="V15" s="68"/>
      <c r="W15" s="68"/>
    </row>
    <row r="16" spans="2:23" s="7" customFormat="1" ht="78.75" x14ac:dyDescent="0.25">
      <c r="B16" s="68"/>
      <c r="C16" s="6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28">
        <v>1</v>
      </c>
      <c r="C18" s="39">
        <f>'(1) Приобретение электроэнергии'!$C$18</f>
        <v>46022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120</v>
      </c>
      <c r="R18" s="50">
        <f>U18/T18</f>
        <v>5.2953566666666667</v>
      </c>
      <c r="S18" s="28" t="s">
        <v>86</v>
      </c>
      <c r="T18" s="55">
        <v>3</v>
      </c>
      <c r="U18" s="56">
        <f>15886.07/1000</f>
        <v>15.88607</v>
      </c>
      <c r="V18" s="28" t="s">
        <v>121</v>
      </c>
      <c r="W18" s="57" t="s">
        <v>122</v>
      </c>
    </row>
    <row r="19" spans="2:23" s="17" customFormat="1" ht="127.5" customHeight="1" x14ac:dyDescent="0.25">
      <c r="B19" s="28">
        <f>B18+1</f>
        <v>2</v>
      </c>
      <c r="C19" s="39">
        <f>'(1) Приобретение электроэнергии'!$C$18</f>
        <v>46022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28" t="s">
        <v>125</v>
      </c>
      <c r="R19" s="50">
        <f t="shared" ref="R19" si="0">U19/T19</f>
        <v>21.706250000000001</v>
      </c>
      <c r="S19" s="28" t="s">
        <v>86</v>
      </c>
      <c r="T19" s="55">
        <v>4</v>
      </c>
      <c r="U19" s="56">
        <f>86825/1000</f>
        <v>86.825000000000003</v>
      </c>
      <c r="V19" s="53" t="s">
        <v>123</v>
      </c>
      <c r="W19" s="57" t="s">
        <v>124</v>
      </c>
    </row>
    <row r="21" spans="2:23" s="42" customFormat="1" x14ac:dyDescent="0.25">
      <c r="B21" s="42" t="str">
        <f>'(1) Приобретение электроэнергии'!B21</f>
        <v>* Информация представлена при наличии документов по состоянию на 09.02.2026</v>
      </c>
    </row>
    <row r="25" spans="2:23" x14ac:dyDescent="0.25">
      <c r="T25" s="14"/>
      <c r="U25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B18" sqref="B18:W1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январь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8" t="s">
        <v>3</v>
      </c>
      <c r="C12" s="68" t="s">
        <v>4</v>
      </c>
      <c r="D12" s="68" t="s">
        <v>5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 t="s">
        <v>6</v>
      </c>
      <c r="R12" s="68" t="s">
        <v>7</v>
      </c>
      <c r="S12" s="68" t="s">
        <v>8</v>
      </c>
      <c r="T12" s="68" t="s">
        <v>9</v>
      </c>
      <c r="U12" s="68" t="s">
        <v>10</v>
      </c>
      <c r="V12" s="68" t="s">
        <v>11</v>
      </c>
      <c r="W12" s="68" t="s">
        <v>12</v>
      </c>
    </row>
    <row r="13" spans="2:23" s="7" customFormat="1" ht="15.75" x14ac:dyDescent="0.25">
      <c r="B13" s="68"/>
      <c r="C13" s="68"/>
      <c r="D13" s="68" t="s">
        <v>13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 t="s">
        <v>14</v>
      </c>
      <c r="P13" s="68"/>
      <c r="Q13" s="68"/>
      <c r="R13" s="68"/>
      <c r="S13" s="68"/>
      <c r="T13" s="68"/>
      <c r="U13" s="68"/>
      <c r="V13" s="68"/>
      <c r="W13" s="68"/>
    </row>
    <row r="14" spans="2:23" s="7" customFormat="1" ht="15.75" x14ac:dyDescent="0.25">
      <c r="B14" s="68"/>
      <c r="C14" s="68"/>
      <c r="D14" s="68" t="s">
        <v>15</v>
      </c>
      <c r="E14" s="68"/>
      <c r="F14" s="68"/>
      <c r="G14" s="68"/>
      <c r="H14" s="68"/>
      <c r="I14" s="68"/>
      <c r="J14" s="68"/>
      <c r="K14" s="68"/>
      <c r="L14" s="68"/>
      <c r="M14" s="68"/>
      <c r="N14" s="68" t="s">
        <v>16</v>
      </c>
      <c r="O14" s="68"/>
      <c r="P14" s="68"/>
      <c r="Q14" s="68"/>
      <c r="R14" s="68"/>
      <c r="S14" s="68"/>
      <c r="T14" s="68"/>
      <c r="U14" s="68"/>
      <c r="V14" s="68"/>
      <c r="W14" s="68"/>
    </row>
    <row r="15" spans="2:23" s="7" customFormat="1" ht="31.5" customHeight="1" x14ac:dyDescent="0.25">
      <c r="B15" s="68"/>
      <c r="C15" s="68"/>
      <c r="D15" s="68" t="s">
        <v>17</v>
      </c>
      <c r="E15" s="68"/>
      <c r="F15" s="68"/>
      <c r="G15" s="68" t="s">
        <v>18</v>
      </c>
      <c r="H15" s="68"/>
      <c r="I15" s="68"/>
      <c r="J15" s="68" t="s">
        <v>19</v>
      </c>
      <c r="K15" s="68"/>
      <c r="L15" s="68" t="s">
        <v>20</v>
      </c>
      <c r="M15" s="68"/>
      <c r="N15" s="68"/>
      <c r="O15" s="68" t="s">
        <v>21</v>
      </c>
      <c r="P15" s="68" t="s">
        <v>22</v>
      </c>
      <c r="Q15" s="68"/>
      <c r="R15" s="68"/>
      <c r="S15" s="68"/>
      <c r="T15" s="68"/>
      <c r="U15" s="68"/>
      <c r="V15" s="68"/>
      <c r="W15" s="68"/>
    </row>
    <row r="16" spans="2:23" s="7" customFormat="1" ht="78.75" x14ac:dyDescent="0.25">
      <c r="B16" s="68"/>
      <c r="C16" s="6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42" customFormat="1" ht="14.25" customHeight="1" x14ac:dyDescent="0.25">
      <c r="B20" s="42" t="str">
        <f>'(1) Приобретение электроэнергии'!B21</f>
        <v>* Информация представлена при наличии документов по состоянию на 09.02.2026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2" zoomScaleNormal="82" workbookViewId="0">
      <selection activeCell="T31" sqref="T30:T31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январь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8" t="s">
        <v>3</v>
      </c>
      <c r="C12" s="68" t="s">
        <v>4</v>
      </c>
      <c r="D12" s="68" t="s">
        <v>5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 t="s">
        <v>6</v>
      </c>
      <c r="R12" s="68" t="s">
        <v>7</v>
      </c>
      <c r="S12" s="68" t="s">
        <v>8</v>
      </c>
      <c r="T12" s="68" t="s">
        <v>9</v>
      </c>
      <c r="U12" s="68" t="s">
        <v>10</v>
      </c>
      <c r="V12" s="68" t="s">
        <v>11</v>
      </c>
      <c r="W12" s="68" t="s">
        <v>12</v>
      </c>
    </row>
    <row r="13" spans="2:23" s="7" customFormat="1" ht="15.75" x14ac:dyDescent="0.25">
      <c r="B13" s="68"/>
      <c r="C13" s="68"/>
      <c r="D13" s="68" t="s">
        <v>13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 t="s">
        <v>14</v>
      </c>
      <c r="P13" s="68"/>
      <c r="Q13" s="68"/>
      <c r="R13" s="68"/>
      <c r="S13" s="68"/>
      <c r="T13" s="68"/>
      <c r="U13" s="68"/>
      <c r="V13" s="68"/>
      <c r="W13" s="68"/>
    </row>
    <row r="14" spans="2:23" s="7" customFormat="1" ht="15.75" x14ac:dyDescent="0.25">
      <c r="B14" s="68"/>
      <c r="C14" s="68"/>
      <c r="D14" s="68" t="s">
        <v>15</v>
      </c>
      <c r="E14" s="68"/>
      <c r="F14" s="68"/>
      <c r="G14" s="68"/>
      <c r="H14" s="68"/>
      <c r="I14" s="68"/>
      <c r="J14" s="68"/>
      <c r="K14" s="68"/>
      <c r="L14" s="68"/>
      <c r="M14" s="68"/>
      <c r="N14" s="68" t="s">
        <v>16</v>
      </c>
      <c r="O14" s="68"/>
      <c r="P14" s="68"/>
      <c r="Q14" s="68"/>
      <c r="R14" s="68"/>
      <c r="S14" s="68"/>
      <c r="T14" s="68"/>
      <c r="U14" s="68"/>
      <c r="V14" s="68"/>
      <c r="W14" s="68"/>
    </row>
    <row r="15" spans="2:23" s="7" customFormat="1" ht="31.5" customHeight="1" x14ac:dyDescent="0.25">
      <c r="B15" s="68"/>
      <c r="C15" s="68"/>
      <c r="D15" s="68" t="s">
        <v>17</v>
      </c>
      <c r="E15" s="68"/>
      <c r="F15" s="68"/>
      <c r="G15" s="68" t="s">
        <v>18</v>
      </c>
      <c r="H15" s="68"/>
      <c r="I15" s="68"/>
      <c r="J15" s="68" t="s">
        <v>19</v>
      </c>
      <c r="K15" s="68"/>
      <c r="L15" s="68" t="s">
        <v>20</v>
      </c>
      <c r="M15" s="68"/>
      <c r="N15" s="68"/>
      <c r="O15" s="68" t="s">
        <v>21</v>
      </c>
      <c r="P15" s="68" t="s">
        <v>22</v>
      </c>
      <c r="Q15" s="68"/>
      <c r="R15" s="68"/>
      <c r="S15" s="68"/>
      <c r="T15" s="68"/>
      <c r="U15" s="68"/>
      <c r="V15" s="68"/>
      <c r="W15" s="68"/>
    </row>
    <row r="16" spans="2:23" s="7" customFormat="1" ht="78.75" x14ac:dyDescent="0.25">
      <c r="B16" s="68"/>
      <c r="C16" s="6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28">
        <v>1</v>
      </c>
      <c r="C18" s="39">
        <f>'(1) Приобретение электроэнергии'!$C$18</f>
        <v>46022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28" t="s">
        <v>127</v>
      </c>
      <c r="R18" s="50">
        <f>U18/T18</f>
        <v>160</v>
      </c>
      <c r="S18" s="28" t="s">
        <v>86</v>
      </c>
      <c r="T18" s="55">
        <v>3</v>
      </c>
      <c r="U18" s="56">
        <v>480</v>
      </c>
      <c r="V18" s="28" t="s">
        <v>126</v>
      </c>
      <c r="W18" s="57" t="s">
        <v>128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09.02.2026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0"/>
  <sheetViews>
    <sheetView zoomScale="84" zoomScaleNormal="84" workbookViewId="0">
      <selection activeCell="N25" sqref="N25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январь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8" t="s">
        <v>3</v>
      </c>
      <c r="C12" s="68" t="s">
        <v>4</v>
      </c>
      <c r="D12" s="68" t="s">
        <v>5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 t="s">
        <v>6</v>
      </c>
      <c r="R12" s="68" t="s">
        <v>7</v>
      </c>
      <c r="S12" s="68" t="s">
        <v>8</v>
      </c>
      <c r="T12" s="68" t="s">
        <v>9</v>
      </c>
      <c r="U12" s="68" t="s">
        <v>10</v>
      </c>
      <c r="V12" s="68" t="s">
        <v>11</v>
      </c>
      <c r="W12" s="68" t="s">
        <v>12</v>
      </c>
    </row>
    <row r="13" spans="2:23" s="7" customFormat="1" ht="15.75" x14ac:dyDescent="0.25">
      <c r="B13" s="68"/>
      <c r="C13" s="68"/>
      <c r="D13" s="68" t="s">
        <v>13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 t="s">
        <v>14</v>
      </c>
      <c r="P13" s="68"/>
      <c r="Q13" s="68"/>
      <c r="R13" s="68"/>
      <c r="S13" s="68"/>
      <c r="T13" s="68"/>
      <c r="U13" s="68"/>
      <c r="V13" s="68"/>
      <c r="W13" s="68"/>
    </row>
    <row r="14" spans="2:23" s="7" customFormat="1" ht="15.75" x14ac:dyDescent="0.25">
      <c r="B14" s="68"/>
      <c r="C14" s="68"/>
      <c r="D14" s="68" t="s">
        <v>15</v>
      </c>
      <c r="E14" s="68"/>
      <c r="F14" s="68"/>
      <c r="G14" s="68"/>
      <c r="H14" s="68"/>
      <c r="I14" s="68"/>
      <c r="J14" s="68"/>
      <c r="K14" s="68"/>
      <c r="L14" s="68"/>
      <c r="M14" s="68"/>
      <c r="N14" s="68" t="s">
        <v>16</v>
      </c>
      <c r="O14" s="68"/>
      <c r="P14" s="68"/>
      <c r="Q14" s="68"/>
      <c r="R14" s="68"/>
      <c r="S14" s="68"/>
      <c r="T14" s="68"/>
      <c r="U14" s="68"/>
      <c r="V14" s="68"/>
      <c r="W14" s="68"/>
    </row>
    <row r="15" spans="2:23" s="7" customFormat="1" ht="31.5" customHeight="1" x14ac:dyDescent="0.25">
      <c r="B15" s="68"/>
      <c r="C15" s="68"/>
      <c r="D15" s="68" t="s">
        <v>17</v>
      </c>
      <c r="E15" s="68"/>
      <c r="F15" s="68"/>
      <c r="G15" s="68" t="s">
        <v>18</v>
      </c>
      <c r="H15" s="68"/>
      <c r="I15" s="68"/>
      <c r="J15" s="68" t="s">
        <v>19</v>
      </c>
      <c r="K15" s="68"/>
      <c r="L15" s="68" t="s">
        <v>20</v>
      </c>
      <c r="M15" s="68"/>
      <c r="N15" s="68"/>
      <c r="O15" s="68" t="s">
        <v>21</v>
      </c>
      <c r="P15" s="68" t="s">
        <v>22</v>
      </c>
      <c r="Q15" s="68"/>
      <c r="R15" s="68"/>
      <c r="S15" s="68"/>
      <c r="T15" s="68"/>
      <c r="U15" s="68"/>
      <c r="V15" s="68"/>
      <c r="W15" s="68"/>
    </row>
    <row r="16" spans="2:23" s="7" customFormat="1" ht="78.75" x14ac:dyDescent="0.25">
      <c r="B16" s="68"/>
      <c r="C16" s="6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09.02.2026</v>
      </c>
    </row>
    <row r="30" spans="2:23" x14ac:dyDescent="0.25">
      <c r="V30" t="s">
        <v>85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H24" sqref="H24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январь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8" t="s">
        <v>3</v>
      </c>
      <c r="C12" s="68" t="s">
        <v>4</v>
      </c>
      <c r="D12" s="68" t="s">
        <v>5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 t="s">
        <v>6</v>
      </c>
      <c r="R12" s="68" t="s">
        <v>7</v>
      </c>
      <c r="S12" s="68" t="s">
        <v>8</v>
      </c>
      <c r="T12" s="68" t="s">
        <v>9</v>
      </c>
      <c r="U12" s="68" t="s">
        <v>10</v>
      </c>
      <c r="V12" s="68" t="s">
        <v>11</v>
      </c>
      <c r="W12" s="68" t="s">
        <v>12</v>
      </c>
    </row>
    <row r="13" spans="2:23" s="7" customFormat="1" ht="15.75" x14ac:dyDescent="0.25">
      <c r="B13" s="68"/>
      <c r="C13" s="68"/>
      <c r="D13" s="68" t="s">
        <v>13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 t="s">
        <v>14</v>
      </c>
      <c r="P13" s="68"/>
      <c r="Q13" s="68"/>
      <c r="R13" s="68"/>
      <c r="S13" s="68"/>
      <c r="T13" s="68"/>
      <c r="U13" s="68"/>
      <c r="V13" s="68"/>
      <c r="W13" s="68"/>
    </row>
    <row r="14" spans="2:23" s="7" customFormat="1" ht="15.75" x14ac:dyDescent="0.25">
      <c r="B14" s="68"/>
      <c r="C14" s="68"/>
      <c r="D14" s="68" t="s">
        <v>15</v>
      </c>
      <c r="E14" s="68"/>
      <c r="F14" s="68"/>
      <c r="G14" s="68"/>
      <c r="H14" s="68"/>
      <c r="I14" s="68"/>
      <c r="J14" s="68"/>
      <c r="K14" s="68"/>
      <c r="L14" s="68"/>
      <c r="M14" s="68"/>
      <c r="N14" s="68" t="s">
        <v>16</v>
      </c>
      <c r="O14" s="68"/>
      <c r="P14" s="68"/>
      <c r="Q14" s="68"/>
      <c r="R14" s="68"/>
      <c r="S14" s="68"/>
      <c r="T14" s="68"/>
      <c r="U14" s="68"/>
      <c r="V14" s="68"/>
      <c r="W14" s="68"/>
    </row>
    <row r="15" spans="2:23" s="7" customFormat="1" ht="31.5" customHeight="1" x14ac:dyDescent="0.25">
      <c r="B15" s="68"/>
      <c r="C15" s="68"/>
      <c r="D15" s="68" t="s">
        <v>17</v>
      </c>
      <c r="E15" s="68"/>
      <c r="F15" s="68"/>
      <c r="G15" s="68" t="s">
        <v>18</v>
      </c>
      <c r="H15" s="68"/>
      <c r="I15" s="68"/>
      <c r="J15" s="68" t="s">
        <v>19</v>
      </c>
      <c r="K15" s="68"/>
      <c r="L15" s="68" t="s">
        <v>20</v>
      </c>
      <c r="M15" s="68"/>
      <c r="N15" s="68"/>
      <c r="O15" s="68" t="s">
        <v>21</v>
      </c>
      <c r="P15" s="68" t="s">
        <v>22</v>
      </c>
      <c r="Q15" s="68"/>
      <c r="R15" s="68"/>
      <c r="S15" s="68"/>
      <c r="T15" s="68"/>
      <c r="U15" s="68"/>
      <c r="V15" s="68"/>
      <c r="W15" s="68"/>
    </row>
    <row r="16" spans="2:23" s="7" customFormat="1" ht="78.75" x14ac:dyDescent="0.25">
      <c r="B16" s="68"/>
      <c r="C16" s="6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50</v>
      </c>
      <c r="C18" s="9" t="s">
        <v>50</v>
      </c>
      <c r="D18" s="9" t="s">
        <v>50</v>
      </c>
      <c r="E18" s="9" t="s">
        <v>50</v>
      </c>
      <c r="F18" s="9" t="s">
        <v>50</v>
      </c>
      <c r="G18" s="9" t="s">
        <v>50</v>
      </c>
      <c r="H18" s="9" t="s">
        <v>50</v>
      </c>
      <c r="I18" s="9" t="s">
        <v>50</v>
      </c>
      <c r="J18" s="9" t="s">
        <v>50</v>
      </c>
      <c r="K18" s="9" t="s">
        <v>50</v>
      </c>
      <c r="L18" s="9" t="s">
        <v>50</v>
      </c>
      <c r="M18" s="9" t="s">
        <v>50</v>
      </c>
      <c r="N18" s="9" t="s">
        <v>50</v>
      </c>
      <c r="O18" s="9" t="s">
        <v>50</v>
      </c>
      <c r="P18" s="9" t="s">
        <v>50</v>
      </c>
      <c r="Q18" s="9" t="s">
        <v>50</v>
      </c>
      <c r="R18" s="9" t="s">
        <v>50</v>
      </c>
      <c r="S18" s="9" t="s">
        <v>50</v>
      </c>
      <c r="T18" s="9" t="s">
        <v>50</v>
      </c>
      <c r="U18" s="9" t="s">
        <v>50</v>
      </c>
      <c r="V18" s="9" t="s">
        <v>50</v>
      </c>
      <c r="W18" s="9" t="s">
        <v>50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09.02.2026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73"/>
  <sheetViews>
    <sheetView topLeftCell="A2" zoomScale="70" zoomScaleNormal="70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V66" sqref="V66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4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январь 2026г.</v>
      </c>
      <c r="L8" s="5" t="s">
        <v>2</v>
      </c>
    </row>
    <row r="9" spans="2:23" ht="15.75" x14ac:dyDescent="0.25">
      <c r="B9" s="44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8" t="s">
        <v>3</v>
      </c>
      <c r="C12" s="68" t="s">
        <v>4</v>
      </c>
      <c r="D12" s="68" t="s">
        <v>5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 t="s">
        <v>6</v>
      </c>
      <c r="R12" s="68" t="s">
        <v>7</v>
      </c>
      <c r="S12" s="68" t="s">
        <v>8</v>
      </c>
      <c r="T12" s="68" t="s">
        <v>9</v>
      </c>
      <c r="U12" s="68" t="s">
        <v>10</v>
      </c>
      <c r="V12" s="68" t="s">
        <v>11</v>
      </c>
      <c r="W12" s="68" t="s">
        <v>12</v>
      </c>
    </row>
    <row r="13" spans="2:23" s="7" customFormat="1" ht="15.75" x14ac:dyDescent="0.25">
      <c r="B13" s="68"/>
      <c r="C13" s="68"/>
      <c r="D13" s="68" t="s">
        <v>13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 t="s">
        <v>14</v>
      </c>
      <c r="P13" s="68"/>
      <c r="Q13" s="68"/>
      <c r="R13" s="68"/>
      <c r="S13" s="68"/>
      <c r="T13" s="68"/>
      <c r="U13" s="68"/>
      <c r="V13" s="68"/>
      <c r="W13" s="68"/>
    </row>
    <row r="14" spans="2:23" s="7" customFormat="1" ht="15.75" x14ac:dyDescent="0.25">
      <c r="B14" s="68"/>
      <c r="C14" s="68"/>
      <c r="D14" s="68" t="s">
        <v>15</v>
      </c>
      <c r="E14" s="68"/>
      <c r="F14" s="68"/>
      <c r="G14" s="68"/>
      <c r="H14" s="68"/>
      <c r="I14" s="68"/>
      <c r="J14" s="68"/>
      <c r="K14" s="68"/>
      <c r="L14" s="68"/>
      <c r="M14" s="68"/>
      <c r="N14" s="68" t="s">
        <v>16</v>
      </c>
      <c r="O14" s="68"/>
      <c r="P14" s="68"/>
      <c r="Q14" s="68"/>
      <c r="R14" s="68"/>
      <c r="S14" s="68"/>
      <c r="T14" s="68"/>
      <c r="U14" s="68"/>
      <c r="V14" s="68"/>
      <c r="W14" s="68"/>
    </row>
    <row r="15" spans="2:23" s="7" customFormat="1" ht="31.5" customHeight="1" x14ac:dyDescent="0.25">
      <c r="B15" s="68"/>
      <c r="C15" s="68"/>
      <c r="D15" s="68" t="s">
        <v>17</v>
      </c>
      <c r="E15" s="68"/>
      <c r="F15" s="68"/>
      <c r="G15" s="68" t="s">
        <v>18</v>
      </c>
      <c r="H15" s="68"/>
      <c r="I15" s="68"/>
      <c r="J15" s="68" t="s">
        <v>19</v>
      </c>
      <c r="K15" s="68"/>
      <c r="L15" s="68" t="s">
        <v>20</v>
      </c>
      <c r="M15" s="68"/>
      <c r="N15" s="68"/>
      <c r="O15" s="68" t="s">
        <v>21</v>
      </c>
      <c r="P15" s="68" t="s">
        <v>22</v>
      </c>
      <c r="Q15" s="68"/>
      <c r="R15" s="68"/>
      <c r="S15" s="68"/>
      <c r="T15" s="68"/>
      <c r="U15" s="68"/>
      <c r="V15" s="68"/>
      <c r="W15" s="68"/>
    </row>
    <row r="16" spans="2:23" s="7" customFormat="1" ht="63" x14ac:dyDescent="0.25">
      <c r="B16" s="68"/>
      <c r="C16" s="6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28">
        <v>1</v>
      </c>
      <c r="C18" s="40">
        <f>'(1) Приобретение электроэнергии'!$C$18</f>
        <v>46022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57" t="s">
        <v>63</v>
      </c>
      <c r="R18" s="58">
        <f>U18/T18</f>
        <v>1.4013601010101009</v>
      </c>
      <c r="S18" s="28" t="s">
        <v>62</v>
      </c>
      <c r="T18" s="28">
        <v>19.8</v>
      </c>
      <c r="U18" s="58">
        <f>27746.93/1000</f>
        <v>27.746929999999999</v>
      </c>
      <c r="V18" s="57" t="s">
        <v>61</v>
      </c>
      <c r="W18" s="57" t="s">
        <v>186</v>
      </c>
      <c r="Y18" s="37"/>
      <c r="Z18" s="37"/>
    </row>
    <row r="19" spans="2:26" s="17" customFormat="1" ht="30" customHeight="1" x14ac:dyDescent="0.25">
      <c r="B19" s="28">
        <f>B18+1</f>
        <v>2</v>
      </c>
      <c r="C19" s="40">
        <f>'(1) Приобретение электроэнергии'!$C$18</f>
        <v>46022</v>
      </c>
      <c r="D19" s="28" t="s">
        <v>50</v>
      </c>
      <c r="E19" s="28" t="s">
        <v>50</v>
      </c>
      <c r="F19" s="28" t="s">
        <v>50</v>
      </c>
      <c r="G19" s="28" t="s">
        <v>50</v>
      </c>
      <c r="H19" s="28" t="s">
        <v>50</v>
      </c>
      <c r="I19" s="28" t="s">
        <v>50</v>
      </c>
      <c r="J19" s="28" t="s">
        <v>50</v>
      </c>
      <c r="K19" s="28" t="s">
        <v>50</v>
      </c>
      <c r="L19" s="28" t="s">
        <v>50</v>
      </c>
      <c r="M19" s="28" t="s">
        <v>50</v>
      </c>
      <c r="N19" s="28" t="s">
        <v>50</v>
      </c>
      <c r="O19" s="28" t="s">
        <v>51</v>
      </c>
      <c r="P19" s="28" t="s">
        <v>50</v>
      </c>
      <c r="Q19" s="57" t="s">
        <v>130</v>
      </c>
      <c r="R19" s="58">
        <f>U19/T19</f>
        <v>6</v>
      </c>
      <c r="S19" s="28" t="s">
        <v>132</v>
      </c>
      <c r="T19" s="28">
        <v>1</v>
      </c>
      <c r="U19" s="58">
        <f>6000/1000</f>
        <v>6</v>
      </c>
      <c r="V19" s="57" t="s">
        <v>129</v>
      </c>
      <c r="W19" s="57" t="s">
        <v>131</v>
      </c>
      <c r="Y19" s="37"/>
      <c r="Z19" s="37"/>
    </row>
    <row r="20" spans="2:26" s="17" customFormat="1" ht="30" customHeight="1" x14ac:dyDescent="0.25">
      <c r="B20" s="28">
        <f>B19+1</f>
        <v>3</v>
      </c>
      <c r="C20" s="40">
        <f>'(1) Приобретение электроэнергии'!$C$18</f>
        <v>46022</v>
      </c>
      <c r="D20" s="28" t="s">
        <v>50</v>
      </c>
      <c r="E20" s="28" t="s">
        <v>50</v>
      </c>
      <c r="F20" s="28" t="s">
        <v>50</v>
      </c>
      <c r="G20" s="28" t="s">
        <v>50</v>
      </c>
      <c r="H20" s="28" t="s">
        <v>50</v>
      </c>
      <c r="I20" s="28" t="s">
        <v>50</v>
      </c>
      <c r="J20" s="28" t="s">
        <v>50</v>
      </c>
      <c r="K20" s="28" t="s">
        <v>50</v>
      </c>
      <c r="L20" s="28" t="s">
        <v>50</v>
      </c>
      <c r="M20" s="28" t="s">
        <v>50</v>
      </c>
      <c r="N20" s="28" t="s">
        <v>50</v>
      </c>
      <c r="O20" s="28" t="s">
        <v>51</v>
      </c>
      <c r="P20" s="28" t="s">
        <v>50</v>
      </c>
      <c r="Q20" s="57" t="s">
        <v>134</v>
      </c>
      <c r="R20" s="58">
        <f>U20/T20</f>
        <v>5.0149999999999997</v>
      </c>
      <c r="S20" s="28" t="s">
        <v>133</v>
      </c>
      <c r="T20" s="28">
        <v>11</v>
      </c>
      <c r="U20" s="58">
        <f>55165/1000</f>
        <v>55.164999999999999</v>
      </c>
      <c r="V20" s="57" t="s">
        <v>135</v>
      </c>
      <c r="W20" s="57" t="s">
        <v>136</v>
      </c>
      <c r="Y20" s="37"/>
      <c r="Z20" s="37"/>
    </row>
    <row r="21" spans="2:26" s="17" customFormat="1" ht="30" customHeight="1" x14ac:dyDescent="0.25">
      <c r="B21" s="28">
        <f t="shared" ref="B21:B60" si="0">B20+1</f>
        <v>4</v>
      </c>
      <c r="C21" s="40">
        <f>'(1) Приобретение электроэнергии'!$C$18</f>
        <v>46022</v>
      </c>
      <c r="D21" s="28" t="s">
        <v>50</v>
      </c>
      <c r="E21" s="28" t="s">
        <v>50</v>
      </c>
      <c r="F21" s="28" t="s">
        <v>50</v>
      </c>
      <c r="G21" s="28" t="s">
        <v>50</v>
      </c>
      <c r="H21" s="28" t="s">
        <v>50</v>
      </c>
      <c r="I21" s="28" t="s">
        <v>50</v>
      </c>
      <c r="J21" s="28" t="s">
        <v>50</v>
      </c>
      <c r="K21" s="28" t="s">
        <v>50</v>
      </c>
      <c r="L21" s="28" t="s">
        <v>50</v>
      </c>
      <c r="M21" s="28" t="s">
        <v>50</v>
      </c>
      <c r="N21" s="28" t="s">
        <v>50</v>
      </c>
      <c r="O21" s="28" t="s">
        <v>51</v>
      </c>
      <c r="P21" s="28" t="s">
        <v>50</v>
      </c>
      <c r="Q21" s="57" t="s">
        <v>60</v>
      </c>
      <c r="R21" s="58">
        <f t="shared" ref="R21:R60" si="1">U21/T21</f>
        <v>10</v>
      </c>
      <c r="S21" s="28" t="s">
        <v>52</v>
      </c>
      <c r="T21" s="28">
        <v>1</v>
      </c>
      <c r="U21" s="58">
        <v>10</v>
      </c>
      <c r="V21" s="57" t="s">
        <v>59</v>
      </c>
      <c r="W21" s="57" t="s">
        <v>137</v>
      </c>
      <c r="Y21" s="37"/>
      <c r="Z21" s="37"/>
    </row>
    <row r="22" spans="2:26" s="17" customFormat="1" ht="30" customHeight="1" x14ac:dyDescent="0.25">
      <c r="B22" s="28">
        <f t="shared" ref="B22" si="2">B21+1</f>
        <v>5</v>
      </c>
      <c r="C22" s="40">
        <f>'(1) Приобретение электроэнергии'!$C$18</f>
        <v>46022</v>
      </c>
      <c r="D22" s="28" t="s">
        <v>50</v>
      </c>
      <c r="E22" s="28" t="s">
        <v>50</v>
      </c>
      <c r="F22" s="28" t="s">
        <v>50</v>
      </c>
      <c r="G22" s="28" t="s">
        <v>50</v>
      </c>
      <c r="H22" s="28" t="s">
        <v>50</v>
      </c>
      <c r="I22" s="28" t="s">
        <v>50</v>
      </c>
      <c r="J22" s="28" t="s">
        <v>50</v>
      </c>
      <c r="K22" s="28" t="s">
        <v>50</v>
      </c>
      <c r="L22" s="28" t="s">
        <v>50</v>
      </c>
      <c r="M22" s="28" t="s">
        <v>50</v>
      </c>
      <c r="N22" s="28" t="s">
        <v>50</v>
      </c>
      <c r="O22" s="28" t="s">
        <v>51</v>
      </c>
      <c r="P22" s="28" t="s">
        <v>50</v>
      </c>
      <c r="Q22" s="57" t="s">
        <v>145</v>
      </c>
      <c r="R22" s="58">
        <f t="shared" si="1"/>
        <v>232.49067000000002</v>
      </c>
      <c r="S22" s="28" t="s">
        <v>52</v>
      </c>
      <c r="T22" s="28">
        <v>1</v>
      </c>
      <c r="U22" s="58">
        <f>232490.67/1000</f>
        <v>232.49067000000002</v>
      </c>
      <c r="V22" s="57" t="s">
        <v>147</v>
      </c>
      <c r="W22" s="57" t="s">
        <v>146</v>
      </c>
      <c r="Y22" s="37"/>
      <c r="Z22" s="37"/>
    </row>
    <row r="23" spans="2:26" s="17" customFormat="1" ht="30" customHeight="1" x14ac:dyDescent="0.25">
      <c r="B23" s="28">
        <f t="shared" ref="B23:B28" si="3">B22+1</f>
        <v>6</v>
      </c>
      <c r="C23" s="40">
        <f>'(1) Приобретение электроэнергии'!$C$18</f>
        <v>46022</v>
      </c>
      <c r="D23" s="28" t="s">
        <v>50</v>
      </c>
      <c r="E23" s="28" t="s">
        <v>50</v>
      </c>
      <c r="F23" s="28" t="s">
        <v>50</v>
      </c>
      <c r="G23" s="28" t="s">
        <v>50</v>
      </c>
      <c r="H23" s="28" t="s">
        <v>50</v>
      </c>
      <c r="I23" s="28" t="s">
        <v>50</v>
      </c>
      <c r="J23" s="28" t="s">
        <v>50</v>
      </c>
      <c r="K23" s="28" t="s">
        <v>50</v>
      </c>
      <c r="L23" s="28" t="s">
        <v>50</v>
      </c>
      <c r="M23" s="28" t="s">
        <v>50</v>
      </c>
      <c r="N23" s="28" t="s">
        <v>50</v>
      </c>
      <c r="O23" s="28" t="s">
        <v>51</v>
      </c>
      <c r="P23" s="28" t="s">
        <v>50</v>
      </c>
      <c r="Q23" s="57" t="s">
        <v>148</v>
      </c>
      <c r="R23" s="58">
        <f t="shared" si="1"/>
        <v>7.02</v>
      </c>
      <c r="S23" s="28" t="s">
        <v>52</v>
      </c>
      <c r="T23" s="28">
        <v>1</v>
      </c>
      <c r="U23" s="58">
        <f>7020/1000</f>
        <v>7.02</v>
      </c>
      <c r="V23" s="57" t="s">
        <v>150</v>
      </c>
      <c r="W23" s="57" t="s">
        <v>149</v>
      </c>
      <c r="Y23" s="37"/>
      <c r="Z23" s="37"/>
    </row>
    <row r="24" spans="2:26" s="17" customFormat="1" ht="30" customHeight="1" x14ac:dyDescent="0.25">
      <c r="B24" s="28">
        <f t="shared" si="3"/>
        <v>7</v>
      </c>
      <c r="C24" s="40">
        <f>'(1) Приобретение электроэнергии'!$C$18</f>
        <v>46022</v>
      </c>
      <c r="D24" s="28" t="s">
        <v>50</v>
      </c>
      <c r="E24" s="28" t="s">
        <v>50</v>
      </c>
      <c r="F24" s="28" t="s">
        <v>50</v>
      </c>
      <c r="G24" s="28" t="s">
        <v>50</v>
      </c>
      <c r="H24" s="28" t="s">
        <v>50</v>
      </c>
      <c r="I24" s="28" t="s">
        <v>50</v>
      </c>
      <c r="J24" s="28" t="s">
        <v>50</v>
      </c>
      <c r="K24" s="28" t="s">
        <v>50</v>
      </c>
      <c r="L24" s="28" t="s">
        <v>50</v>
      </c>
      <c r="M24" s="28" t="s">
        <v>50</v>
      </c>
      <c r="N24" s="28" t="s">
        <v>50</v>
      </c>
      <c r="O24" s="28" t="s">
        <v>51</v>
      </c>
      <c r="P24" s="28" t="s">
        <v>50</v>
      </c>
      <c r="Q24" s="57" t="s">
        <v>76</v>
      </c>
      <c r="R24" s="58">
        <f t="shared" si="1"/>
        <v>5.5</v>
      </c>
      <c r="S24" s="28" t="s">
        <v>49</v>
      </c>
      <c r="T24" s="28">
        <v>4</v>
      </c>
      <c r="U24" s="58">
        <v>22</v>
      </c>
      <c r="V24" s="57" t="s">
        <v>79</v>
      </c>
      <c r="W24" s="57" t="s">
        <v>152</v>
      </c>
      <c r="Y24" s="37"/>
      <c r="Z24" s="37"/>
    </row>
    <row r="25" spans="2:26" s="17" customFormat="1" ht="32.25" customHeight="1" x14ac:dyDescent="0.25">
      <c r="B25" s="28">
        <f t="shared" si="3"/>
        <v>8</v>
      </c>
      <c r="C25" s="40">
        <f>'(1) Приобретение электроэнергии'!$C$18</f>
        <v>46022</v>
      </c>
      <c r="D25" s="28" t="s">
        <v>50</v>
      </c>
      <c r="E25" s="28" t="s">
        <v>50</v>
      </c>
      <c r="F25" s="28" t="s">
        <v>50</v>
      </c>
      <c r="G25" s="28" t="s">
        <v>50</v>
      </c>
      <c r="H25" s="28" t="s">
        <v>50</v>
      </c>
      <c r="I25" s="28" t="s">
        <v>50</v>
      </c>
      <c r="J25" s="28" t="s">
        <v>50</v>
      </c>
      <c r="K25" s="28" t="s">
        <v>50</v>
      </c>
      <c r="L25" s="28" t="s">
        <v>50</v>
      </c>
      <c r="M25" s="28" t="s">
        <v>50</v>
      </c>
      <c r="N25" s="28" t="s">
        <v>50</v>
      </c>
      <c r="O25" s="28" t="s">
        <v>51</v>
      </c>
      <c r="P25" s="28" t="s">
        <v>50</v>
      </c>
      <c r="Q25" s="60" t="s">
        <v>56</v>
      </c>
      <c r="R25" s="58">
        <f t="shared" si="1"/>
        <v>3.1680000000000001</v>
      </c>
      <c r="S25" s="28" t="s">
        <v>52</v>
      </c>
      <c r="T25" s="55">
        <v>1</v>
      </c>
      <c r="U25" s="51">
        <v>3.1680000000000001</v>
      </c>
      <c r="V25" s="53" t="s">
        <v>80</v>
      </c>
      <c r="W25" s="53" t="s">
        <v>140</v>
      </c>
      <c r="Y25" s="37"/>
      <c r="Z25" s="37"/>
    </row>
    <row r="26" spans="2:26" s="17" customFormat="1" ht="70.5" customHeight="1" x14ac:dyDescent="0.25">
      <c r="B26" s="28">
        <f t="shared" si="3"/>
        <v>9</v>
      </c>
      <c r="C26" s="40">
        <f>'(1) Приобретение электроэнергии'!$C$18</f>
        <v>46022</v>
      </c>
      <c r="D26" s="28" t="s">
        <v>50</v>
      </c>
      <c r="E26" s="28" t="s">
        <v>50</v>
      </c>
      <c r="F26" s="28" t="s">
        <v>50</v>
      </c>
      <c r="G26" s="28" t="s">
        <v>50</v>
      </c>
      <c r="H26" s="28" t="s">
        <v>50</v>
      </c>
      <c r="I26" s="28" t="s">
        <v>50</v>
      </c>
      <c r="J26" s="28" t="s">
        <v>50</v>
      </c>
      <c r="K26" s="28" t="s">
        <v>50</v>
      </c>
      <c r="L26" s="28" t="s">
        <v>50</v>
      </c>
      <c r="M26" s="28" t="s">
        <v>50</v>
      </c>
      <c r="N26" s="28" t="s">
        <v>50</v>
      </c>
      <c r="O26" s="28" t="s">
        <v>51</v>
      </c>
      <c r="P26" s="28" t="s">
        <v>50</v>
      </c>
      <c r="Q26" s="57" t="s">
        <v>153</v>
      </c>
      <c r="R26" s="58">
        <f t="shared" si="1"/>
        <v>0.54971000000000003</v>
      </c>
      <c r="S26" s="28" t="s">
        <v>52</v>
      </c>
      <c r="T26" s="55">
        <v>1</v>
      </c>
      <c r="U26" s="56">
        <f>549.71/1000</f>
        <v>0.54971000000000003</v>
      </c>
      <c r="V26" s="53" t="s">
        <v>154</v>
      </c>
      <c r="W26" s="53" t="s">
        <v>155</v>
      </c>
      <c r="Y26" s="37"/>
      <c r="Z26" s="37"/>
    </row>
    <row r="27" spans="2:26" s="17" customFormat="1" ht="70.5" customHeight="1" x14ac:dyDescent="0.25">
      <c r="B27" s="28">
        <f t="shared" si="3"/>
        <v>10</v>
      </c>
      <c r="C27" s="40">
        <f>'(1) Приобретение электроэнергии'!$C$18</f>
        <v>46022</v>
      </c>
      <c r="D27" s="28" t="s">
        <v>50</v>
      </c>
      <c r="E27" s="28" t="s">
        <v>50</v>
      </c>
      <c r="F27" s="28" t="s">
        <v>50</v>
      </c>
      <c r="G27" s="28" t="s">
        <v>50</v>
      </c>
      <c r="H27" s="28" t="s">
        <v>50</v>
      </c>
      <c r="I27" s="28" t="s">
        <v>50</v>
      </c>
      <c r="J27" s="28" t="s">
        <v>50</v>
      </c>
      <c r="K27" s="28" t="s">
        <v>50</v>
      </c>
      <c r="L27" s="28" t="s">
        <v>50</v>
      </c>
      <c r="M27" s="28" t="s">
        <v>50</v>
      </c>
      <c r="N27" s="28" t="s">
        <v>50</v>
      </c>
      <c r="O27" s="28" t="s">
        <v>51</v>
      </c>
      <c r="P27" s="28" t="s">
        <v>50</v>
      </c>
      <c r="Q27" s="57" t="s">
        <v>99</v>
      </c>
      <c r="R27" s="58">
        <f t="shared" si="1"/>
        <v>14.95</v>
      </c>
      <c r="S27" s="28" t="s">
        <v>52</v>
      </c>
      <c r="T27" s="55">
        <v>1</v>
      </c>
      <c r="U27" s="56">
        <v>14.95</v>
      </c>
      <c r="V27" s="53" t="s">
        <v>64</v>
      </c>
      <c r="W27" s="53" t="s">
        <v>158</v>
      </c>
      <c r="Y27" s="37"/>
      <c r="Z27" s="37"/>
    </row>
    <row r="28" spans="2:26" s="18" customFormat="1" ht="22.5" customHeight="1" x14ac:dyDescent="0.25">
      <c r="B28" s="28">
        <f t="shared" si="3"/>
        <v>11</v>
      </c>
      <c r="C28" s="40">
        <f>'(1) Приобретение электроэнергии'!$C$18</f>
        <v>46022</v>
      </c>
      <c r="D28" s="28" t="s">
        <v>50</v>
      </c>
      <c r="E28" s="28" t="s">
        <v>50</v>
      </c>
      <c r="F28" s="28" t="s">
        <v>50</v>
      </c>
      <c r="G28" s="28" t="s">
        <v>50</v>
      </c>
      <c r="H28" s="28" t="s">
        <v>50</v>
      </c>
      <c r="I28" s="28" t="s">
        <v>50</v>
      </c>
      <c r="J28" s="28" t="s">
        <v>50</v>
      </c>
      <c r="K28" s="28" t="s">
        <v>50</v>
      </c>
      <c r="L28" s="28" t="s">
        <v>50</v>
      </c>
      <c r="M28" s="28" t="s">
        <v>50</v>
      </c>
      <c r="N28" s="28" t="s">
        <v>50</v>
      </c>
      <c r="O28" s="28" t="s">
        <v>51</v>
      </c>
      <c r="P28" s="28" t="s">
        <v>50</v>
      </c>
      <c r="Q28" s="60" t="s">
        <v>56</v>
      </c>
      <c r="R28" s="58">
        <f t="shared" si="1"/>
        <v>4.5</v>
      </c>
      <c r="S28" s="28" t="s">
        <v>52</v>
      </c>
      <c r="T28" s="55">
        <v>1</v>
      </c>
      <c r="U28" s="56">
        <v>4.5</v>
      </c>
      <c r="V28" s="53" t="s">
        <v>68</v>
      </c>
      <c r="W28" s="53" t="s">
        <v>139</v>
      </c>
      <c r="Y28" s="37"/>
      <c r="Z28" s="37"/>
    </row>
    <row r="29" spans="2:26" s="18" customFormat="1" ht="22.5" customHeight="1" x14ac:dyDescent="0.25">
      <c r="B29" s="28">
        <f t="shared" ref="B29:B34" si="4">B28+1</f>
        <v>12</v>
      </c>
      <c r="C29" s="40">
        <f>'(1) Приобретение электроэнергии'!$C$18</f>
        <v>46022</v>
      </c>
      <c r="D29" s="28" t="s">
        <v>50</v>
      </c>
      <c r="E29" s="28" t="s">
        <v>50</v>
      </c>
      <c r="F29" s="28" t="s">
        <v>50</v>
      </c>
      <c r="G29" s="28" t="s">
        <v>50</v>
      </c>
      <c r="H29" s="28" t="s">
        <v>50</v>
      </c>
      <c r="I29" s="28" t="s">
        <v>50</v>
      </c>
      <c r="J29" s="28" t="s">
        <v>50</v>
      </c>
      <c r="K29" s="28" t="s">
        <v>50</v>
      </c>
      <c r="L29" s="28" t="s">
        <v>50</v>
      </c>
      <c r="M29" s="28" t="s">
        <v>50</v>
      </c>
      <c r="N29" s="28" t="s">
        <v>50</v>
      </c>
      <c r="O29" s="28" t="s">
        <v>51</v>
      </c>
      <c r="P29" s="28" t="s">
        <v>50</v>
      </c>
      <c r="Q29" s="60" t="s">
        <v>167</v>
      </c>
      <c r="R29" s="58">
        <f t="shared" ref="R29:R31" si="5">U29/T29</f>
        <v>10</v>
      </c>
      <c r="S29" s="28" t="s">
        <v>166</v>
      </c>
      <c r="T29" s="55">
        <v>1</v>
      </c>
      <c r="U29" s="56">
        <v>10</v>
      </c>
      <c r="V29" s="53" t="s">
        <v>108</v>
      </c>
      <c r="W29" s="53" t="s">
        <v>165</v>
      </c>
      <c r="Y29" s="37"/>
      <c r="Z29" s="37"/>
    </row>
    <row r="30" spans="2:26" s="18" customFormat="1" ht="53.25" customHeight="1" x14ac:dyDescent="0.25">
      <c r="B30" s="28">
        <f t="shared" si="4"/>
        <v>13</v>
      </c>
      <c r="C30" s="40">
        <f>'(1) Приобретение электроэнергии'!$C$18</f>
        <v>46022</v>
      </c>
      <c r="D30" s="28" t="s">
        <v>50</v>
      </c>
      <c r="E30" s="28" t="s">
        <v>50</v>
      </c>
      <c r="F30" s="28" t="s">
        <v>50</v>
      </c>
      <c r="G30" s="28" t="s">
        <v>50</v>
      </c>
      <c r="H30" s="28" t="s">
        <v>50</v>
      </c>
      <c r="I30" s="28" t="s">
        <v>50</v>
      </c>
      <c r="J30" s="28" t="s">
        <v>50</v>
      </c>
      <c r="K30" s="28" t="s">
        <v>50</v>
      </c>
      <c r="L30" s="28" t="s">
        <v>50</v>
      </c>
      <c r="M30" s="28" t="s">
        <v>50</v>
      </c>
      <c r="N30" s="28" t="s">
        <v>50</v>
      </c>
      <c r="O30" s="28" t="s">
        <v>51</v>
      </c>
      <c r="P30" s="28" t="s">
        <v>50</v>
      </c>
      <c r="Q30" s="60" t="s">
        <v>169</v>
      </c>
      <c r="R30" s="58">
        <f t="shared" si="5"/>
        <v>69.792000000000002</v>
      </c>
      <c r="S30" s="28" t="s">
        <v>166</v>
      </c>
      <c r="T30" s="55">
        <v>1</v>
      </c>
      <c r="U30" s="56">
        <f>69792/1000</f>
        <v>69.792000000000002</v>
      </c>
      <c r="V30" s="53" t="s">
        <v>168</v>
      </c>
      <c r="W30" s="53" t="s">
        <v>170</v>
      </c>
      <c r="Y30" s="37"/>
      <c r="Z30" s="37"/>
    </row>
    <row r="31" spans="2:26" s="18" customFormat="1" ht="53.25" customHeight="1" x14ac:dyDescent="0.25">
      <c r="B31" s="28">
        <f t="shared" si="4"/>
        <v>14</v>
      </c>
      <c r="C31" s="40">
        <f>'(1) Приобретение электроэнергии'!$C$18</f>
        <v>46022</v>
      </c>
      <c r="D31" s="28" t="s">
        <v>50</v>
      </c>
      <c r="E31" s="28" t="s">
        <v>50</v>
      </c>
      <c r="F31" s="28" t="s">
        <v>50</v>
      </c>
      <c r="G31" s="28" t="s">
        <v>50</v>
      </c>
      <c r="H31" s="28" t="s">
        <v>50</v>
      </c>
      <c r="I31" s="28" t="s">
        <v>50</v>
      </c>
      <c r="J31" s="28" t="s">
        <v>50</v>
      </c>
      <c r="K31" s="28" t="s">
        <v>50</v>
      </c>
      <c r="L31" s="28" t="s">
        <v>50</v>
      </c>
      <c r="M31" s="28" t="s">
        <v>50</v>
      </c>
      <c r="N31" s="28" t="s">
        <v>50</v>
      </c>
      <c r="O31" s="28" t="s">
        <v>51</v>
      </c>
      <c r="P31" s="28" t="s">
        <v>50</v>
      </c>
      <c r="Q31" s="60" t="s">
        <v>172</v>
      </c>
      <c r="R31" s="58">
        <f t="shared" si="5"/>
        <v>1.85</v>
      </c>
      <c r="S31" s="28" t="s">
        <v>84</v>
      </c>
      <c r="T31" s="55">
        <v>1</v>
      </c>
      <c r="U31" s="56">
        <v>1.85</v>
      </c>
      <c r="V31" s="53" t="s">
        <v>171</v>
      </c>
      <c r="W31" s="53" t="s">
        <v>173</v>
      </c>
      <c r="Y31" s="37"/>
      <c r="Z31" s="37"/>
    </row>
    <row r="32" spans="2:26" s="17" customFormat="1" ht="34.5" customHeight="1" x14ac:dyDescent="0.25">
      <c r="B32" s="28">
        <f t="shared" si="4"/>
        <v>15</v>
      </c>
      <c r="C32" s="40">
        <f>'(1) Приобретение электроэнергии'!$C$18</f>
        <v>46022</v>
      </c>
      <c r="D32" s="28" t="s">
        <v>50</v>
      </c>
      <c r="E32" s="28" t="s">
        <v>50</v>
      </c>
      <c r="F32" s="28" t="s">
        <v>50</v>
      </c>
      <c r="G32" s="28" t="s">
        <v>50</v>
      </c>
      <c r="H32" s="28" t="s">
        <v>50</v>
      </c>
      <c r="I32" s="28" t="s">
        <v>50</v>
      </c>
      <c r="J32" s="28" t="s">
        <v>50</v>
      </c>
      <c r="K32" s="28" t="s">
        <v>50</v>
      </c>
      <c r="L32" s="28" t="s">
        <v>50</v>
      </c>
      <c r="M32" s="28" t="s">
        <v>50</v>
      </c>
      <c r="N32" s="28" t="s">
        <v>50</v>
      </c>
      <c r="O32" s="28" t="s">
        <v>51</v>
      </c>
      <c r="P32" s="28" t="s">
        <v>50</v>
      </c>
      <c r="Q32" s="60" t="s">
        <v>56</v>
      </c>
      <c r="R32" s="58">
        <f t="shared" si="1"/>
        <v>0</v>
      </c>
      <c r="S32" s="28" t="s">
        <v>52</v>
      </c>
      <c r="T32" s="55">
        <v>1</v>
      </c>
      <c r="U32" s="56">
        <v>0</v>
      </c>
      <c r="V32" s="53" t="s">
        <v>87</v>
      </c>
      <c r="W32" s="53" t="s">
        <v>199</v>
      </c>
      <c r="Y32" s="37"/>
      <c r="Z32" s="37"/>
    </row>
    <row r="33" spans="2:26" s="17" customFormat="1" ht="34.5" customHeight="1" x14ac:dyDescent="0.25">
      <c r="B33" s="28">
        <f t="shared" si="4"/>
        <v>16</v>
      </c>
      <c r="C33" s="40">
        <f>'(1) Приобретение электроэнергии'!$C$18</f>
        <v>46022</v>
      </c>
      <c r="D33" s="28" t="s">
        <v>50</v>
      </c>
      <c r="E33" s="28" t="s">
        <v>50</v>
      </c>
      <c r="F33" s="28" t="s">
        <v>50</v>
      </c>
      <c r="G33" s="28" t="s">
        <v>50</v>
      </c>
      <c r="H33" s="28" t="s">
        <v>50</v>
      </c>
      <c r="I33" s="28" t="s">
        <v>50</v>
      </c>
      <c r="J33" s="28" t="s">
        <v>50</v>
      </c>
      <c r="K33" s="28" t="s">
        <v>50</v>
      </c>
      <c r="L33" s="28" t="s">
        <v>50</v>
      </c>
      <c r="M33" s="28" t="s">
        <v>50</v>
      </c>
      <c r="N33" s="28" t="s">
        <v>50</v>
      </c>
      <c r="O33" s="28" t="s">
        <v>51</v>
      </c>
      <c r="P33" s="28" t="s">
        <v>50</v>
      </c>
      <c r="Q33" s="60" t="s">
        <v>75</v>
      </c>
      <c r="R33" s="58">
        <f t="shared" si="1"/>
        <v>45.884999999999998</v>
      </c>
      <c r="S33" s="28" t="s">
        <v>52</v>
      </c>
      <c r="T33" s="55">
        <v>1</v>
      </c>
      <c r="U33" s="56">
        <v>45.884999999999998</v>
      </c>
      <c r="V33" s="53" t="s">
        <v>70</v>
      </c>
      <c r="W33" s="53" t="s">
        <v>156</v>
      </c>
      <c r="Y33" s="37"/>
      <c r="Z33" s="37"/>
    </row>
    <row r="34" spans="2:26" s="17" customFormat="1" ht="62.25" customHeight="1" x14ac:dyDescent="0.25">
      <c r="B34" s="28">
        <f t="shared" si="4"/>
        <v>17</v>
      </c>
      <c r="C34" s="40">
        <f>'(1) Приобретение электроэнергии'!$C$18</f>
        <v>46022</v>
      </c>
      <c r="D34" s="28" t="s">
        <v>50</v>
      </c>
      <c r="E34" s="28" t="s">
        <v>50</v>
      </c>
      <c r="F34" s="28" t="s">
        <v>50</v>
      </c>
      <c r="G34" s="28" t="s">
        <v>50</v>
      </c>
      <c r="H34" s="28" t="s">
        <v>50</v>
      </c>
      <c r="I34" s="28" t="s">
        <v>50</v>
      </c>
      <c r="J34" s="28" t="s">
        <v>50</v>
      </c>
      <c r="K34" s="28" t="s">
        <v>50</v>
      </c>
      <c r="L34" s="28" t="s">
        <v>50</v>
      </c>
      <c r="M34" s="28" t="s">
        <v>50</v>
      </c>
      <c r="N34" s="28" t="s">
        <v>50</v>
      </c>
      <c r="O34" s="28" t="s">
        <v>51</v>
      </c>
      <c r="P34" s="28" t="s">
        <v>50</v>
      </c>
      <c r="Q34" s="59" t="s">
        <v>142</v>
      </c>
      <c r="R34" s="58">
        <f t="shared" si="1"/>
        <v>0.30888144894900488</v>
      </c>
      <c r="S34" s="28" t="s">
        <v>71</v>
      </c>
      <c r="T34" s="58">
        <v>134.11100000000002</v>
      </c>
      <c r="U34" s="56">
        <f>41424.4/1000</f>
        <v>41.424399999999999</v>
      </c>
      <c r="V34" s="53" t="s">
        <v>92</v>
      </c>
      <c r="W34" s="53" t="s">
        <v>141</v>
      </c>
      <c r="Y34" s="37"/>
      <c r="Z34" s="37"/>
    </row>
    <row r="35" spans="2:26" s="17" customFormat="1" ht="48.75" customHeight="1" x14ac:dyDescent="0.25">
      <c r="B35" s="28">
        <f t="shared" si="0"/>
        <v>18</v>
      </c>
      <c r="C35" s="40">
        <f>'(1) Приобретение электроэнергии'!$C$18</f>
        <v>46022</v>
      </c>
      <c r="D35" s="28" t="s">
        <v>50</v>
      </c>
      <c r="E35" s="28" t="s">
        <v>50</v>
      </c>
      <c r="F35" s="28" t="s">
        <v>50</v>
      </c>
      <c r="G35" s="28" t="s">
        <v>50</v>
      </c>
      <c r="H35" s="28" t="s">
        <v>50</v>
      </c>
      <c r="I35" s="28" t="s">
        <v>50</v>
      </c>
      <c r="J35" s="28" t="s">
        <v>50</v>
      </c>
      <c r="K35" s="28" t="s">
        <v>50</v>
      </c>
      <c r="L35" s="28" t="s">
        <v>50</v>
      </c>
      <c r="M35" s="28" t="s">
        <v>50</v>
      </c>
      <c r="N35" s="28" t="s">
        <v>50</v>
      </c>
      <c r="O35" s="28" t="s">
        <v>51</v>
      </c>
      <c r="P35" s="28" t="s">
        <v>50</v>
      </c>
      <c r="Q35" s="59" t="s">
        <v>72</v>
      </c>
      <c r="R35" s="58">
        <f t="shared" si="1"/>
        <v>2.5936844502388285</v>
      </c>
      <c r="S35" s="28" t="s">
        <v>78</v>
      </c>
      <c r="T35" s="58">
        <v>87.8245</v>
      </c>
      <c r="U35" s="56">
        <f>227789.04/1000</f>
        <v>227.78904</v>
      </c>
      <c r="V35" s="53" t="s">
        <v>73</v>
      </c>
      <c r="W35" s="53" t="s">
        <v>144</v>
      </c>
      <c r="Y35" s="37"/>
      <c r="Z35" s="37"/>
    </row>
    <row r="36" spans="2:26" s="17" customFormat="1" ht="48.75" customHeight="1" x14ac:dyDescent="0.25">
      <c r="B36" s="28">
        <f t="shared" si="0"/>
        <v>19</v>
      </c>
      <c r="C36" s="40">
        <f>'(1) Приобретение электроэнергии'!$C$18</f>
        <v>46022</v>
      </c>
      <c r="D36" s="28" t="s">
        <v>50</v>
      </c>
      <c r="E36" s="28" t="s">
        <v>50</v>
      </c>
      <c r="F36" s="28" t="s">
        <v>50</v>
      </c>
      <c r="G36" s="28" t="s">
        <v>50</v>
      </c>
      <c r="H36" s="28" t="s">
        <v>50</v>
      </c>
      <c r="I36" s="28" t="s">
        <v>50</v>
      </c>
      <c r="J36" s="28" t="s">
        <v>50</v>
      </c>
      <c r="K36" s="28" t="s">
        <v>50</v>
      </c>
      <c r="L36" s="28" t="s">
        <v>50</v>
      </c>
      <c r="M36" s="28" t="s">
        <v>50</v>
      </c>
      <c r="N36" s="28" t="s">
        <v>50</v>
      </c>
      <c r="O36" s="28" t="s">
        <v>51</v>
      </c>
      <c r="P36" s="28" t="s">
        <v>50</v>
      </c>
      <c r="Q36" s="59" t="s">
        <v>177</v>
      </c>
      <c r="R36" s="58">
        <f t="shared" si="1"/>
        <v>3.5</v>
      </c>
      <c r="S36" s="28" t="s">
        <v>86</v>
      </c>
      <c r="T36" s="58">
        <v>1</v>
      </c>
      <c r="U36" s="56">
        <v>3.5</v>
      </c>
      <c r="V36" s="53" t="s">
        <v>176</v>
      </c>
      <c r="W36" s="53" t="s">
        <v>178</v>
      </c>
      <c r="Y36" s="37"/>
      <c r="Z36" s="37"/>
    </row>
    <row r="37" spans="2:26" s="17" customFormat="1" ht="34.5" customHeight="1" x14ac:dyDescent="0.25">
      <c r="B37" s="28">
        <f t="shared" si="0"/>
        <v>20</v>
      </c>
      <c r="C37" s="40">
        <f>'(1) Приобретение электроэнергии'!$C$18</f>
        <v>46022</v>
      </c>
      <c r="D37" s="28" t="s">
        <v>50</v>
      </c>
      <c r="E37" s="28" t="s">
        <v>50</v>
      </c>
      <c r="F37" s="28" t="s">
        <v>50</v>
      </c>
      <c r="G37" s="28" t="s">
        <v>50</v>
      </c>
      <c r="H37" s="28" t="s">
        <v>50</v>
      </c>
      <c r="I37" s="28" t="s">
        <v>50</v>
      </c>
      <c r="J37" s="28" t="s">
        <v>50</v>
      </c>
      <c r="K37" s="28" t="s">
        <v>50</v>
      </c>
      <c r="L37" s="28" t="s">
        <v>50</v>
      </c>
      <c r="M37" s="28" t="s">
        <v>50</v>
      </c>
      <c r="N37" s="28" t="s">
        <v>50</v>
      </c>
      <c r="O37" s="28" t="s">
        <v>51</v>
      </c>
      <c r="P37" s="28" t="s">
        <v>50</v>
      </c>
      <c r="Q37" s="60" t="s">
        <v>187</v>
      </c>
      <c r="R37" s="58">
        <f t="shared" si="1"/>
        <v>6.6917399999999994</v>
      </c>
      <c r="S37" s="28" t="s">
        <v>52</v>
      </c>
      <c r="T37" s="55">
        <v>1</v>
      </c>
      <c r="U37" s="56">
        <f>6691.74/1000</f>
        <v>6.6917399999999994</v>
      </c>
      <c r="V37" s="53" t="s">
        <v>189</v>
      </c>
      <c r="W37" s="53" t="s">
        <v>188</v>
      </c>
      <c r="Y37" s="37"/>
      <c r="Z37" s="37"/>
    </row>
    <row r="38" spans="2:26" s="17" customFormat="1" ht="34.5" customHeight="1" x14ac:dyDescent="0.25">
      <c r="B38" s="28">
        <f t="shared" si="0"/>
        <v>21</v>
      </c>
      <c r="C38" s="40">
        <f>'(1) Приобретение электроэнергии'!$C$18</f>
        <v>46022</v>
      </c>
      <c r="D38" s="28" t="s">
        <v>50</v>
      </c>
      <c r="E38" s="28" t="s">
        <v>50</v>
      </c>
      <c r="F38" s="28" t="s">
        <v>50</v>
      </c>
      <c r="G38" s="28" t="s">
        <v>50</v>
      </c>
      <c r="H38" s="28" t="s">
        <v>50</v>
      </c>
      <c r="I38" s="28" t="s">
        <v>50</v>
      </c>
      <c r="J38" s="28" t="s">
        <v>50</v>
      </c>
      <c r="K38" s="28" t="s">
        <v>50</v>
      </c>
      <c r="L38" s="28" t="s">
        <v>50</v>
      </c>
      <c r="M38" s="28" t="s">
        <v>50</v>
      </c>
      <c r="N38" s="28" t="s">
        <v>50</v>
      </c>
      <c r="O38" s="28" t="s">
        <v>51</v>
      </c>
      <c r="P38" s="28" t="s">
        <v>50</v>
      </c>
      <c r="Q38" s="60" t="s">
        <v>56</v>
      </c>
      <c r="R38" s="58">
        <f t="shared" si="1"/>
        <v>3.6</v>
      </c>
      <c r="S38" s="28" t="s">
        <v>52</v>
      </c>
      <c r="T38" s="55">
        <v>1</v>
      </c>
      <c r="U38" s="56">
        <v>3.6</v>
      </c>
      <c r="V38" s="53" t="s">
        <v>69</v>
      </c>
      <c r="W38" s="53" t="s">
        <v>163</v>
      </c>
      <c r="Y38" s="37"/>
      <c r="Z38" s="37"/>
    </row>
    <row r="39" spans="2:26" s="17" customFormat="1" ht="34.5" customHeight="1" x14ac:dyDescent="0.25">
      <c r="B39" s="28">
        <f t="shared" si="0"/>
        <v>22</v>
      </c>
      <c r="C39" s="40">
        <f>'(1) Приобретение электроэнергии'!$C$18</f>
        <v>46022</v>
      </c>
      <c r="D39" s="28" t="s">
        <v>50</v>
      </c>
      <c r="E39" s="28" t="s">
        <v>50</v>
      </c>
      <c r="F39" s="28" t="s">
        <v>50</v>
      </c>
      <c r="G39" s="28" t="s">
        <v>50</v>
      </c>
      <c r="H39" s="28" t="s">
        <v>50</v>
      </c>
      <c r="I39" s="28" t="s">
        <v>50</v>
      </c>
      <c r="J39" s="28" t="s">
        <v>50</v>
      </c>
      <c r="K39" s="28" t="s">
        <v>50</v>
      </c>
      <c r="L39" s="28" t="s">
        <v>50</v>
      </c>
      <c r="M39" s="28" t="s">
        <v>50</v>
      </c>
      <c r="N39" s="28" t="s">
        <v>50</v>
      </c>
      <c r="O39" s="28" t="s">
        <v>51</v>
      </c>
      <c r="P39" s="28" t="s">
        <v>50</v>
      </c>
      <c r="Q39" s="57" t="s">
        <v>82</v>
      </c>
      <c r="R39" s="58">
        <f t="shared" si="1"/>
        <v>80</v>
      </c>
      <c r="S39" s="28" t="s">
        <v>52</v>
      </c>
      <c r="T39" s="55">
        <v>1</v>
      </c>
      <c r="U39" s="56">
        <v>80</v>
      </c>
      <c r="V39" s="53" t="s">
        <v>81</v>
      </c>
      <c r="W39" s="53" t="s">
        <v>185</v>
      </c>
      <c r="Y39" s="37"/>
      <c r="Z39" s="37"/>
    </row>
    <row r="40" spans="2:26" s="17" customFormat="1" ht="34.5" customHeight="1" x14ac:dyDescent="0.25">
      <c r="B40" s="28">
        <f t="shared" si="0"/>
        <v>23</v>
      </c>
      <c r="C40" s="40">
        <f>'(1) Приобретение электроэнергии'!$C$18</f>
        <v>46022</v>
      </c>
      <c r="D40" s="28" t="s">
        <v>50</v>
      </c>
      <c r="E40" s="28" t="s">
        <v>50</v>
      </c>
      <c r="F40" s="28" t="s">
        <v>50</v>
      </c>
      <c r="G40" s="28" t="s">
        <v>50</v>
      </c>
      <c r="H40" s="28" t="s">
        <v>50</v>
      </c>
      <c r="I40" s="28" t="s">
        <v>50</v>
      </c>
      <c r="J40" s="28" t="s">
        <v>50</v>
      </c>
      <c r="K40" s="28" t="s">
        <v>50</v>
      </c>
      <c r="L40" s="28" t="s">
        <v>50</v>
      </c>
      <c r="M40" s="28" t="s">
        <v>50</v>
      </c>
      <c r="N40" s="28" t="s">
        <v>50</v>
      </c>
      <c r="O40" s="28" t="s">
        <v>51</v>
      </c>
      <c r="P40" s="28" t="s">
        <v>50</v>
      </c>
      <c r="Q40" s="59" t="s">
        <v>89</v>
      </c>
      <c r="R40" s="58">
        <f t="shared" si="1"/>
        <v>0.39</v>
      </c>
      <c r="S40" s="28" t="s">
        <v>52</v>
      </c>
      <c r="T40" s="55">
        <v>1</v>
      </c>
      <c r="U40" s="56">
        <v>0.39</v>
      </c>
      <c r="V40" s="53" t="s">
        <v>88</v>
      </c>
      <c r="W40" s="53" t="s">
        <v>143</v>
      </c>
      <c r="Y40" s="37"/>
      <c r="Z40" s="37"/>
    </row>
    <row r="41" spans="2:26" s="17" customFormat="1" ht="15.75" x14ac:dyDescent="0.25">
      <c r="B41" s="28">
        <f t="shared" si="0"/>
        <v>24</v>
      </c>
      <c r="C41" s="40">
        <f>'(1) Приобретение электроэнергии'!$C$18</f>
        <v>46022</v>
      </c>
      <c r="D41" s="28" t="s">
        <v>50</v>
      </c>
      <c r="E41" s="28" t="s">
        <v>50</v>
      </c>
      <c r="F41" s="28" t="s">
        <v>50</v>
      </c>
      <c r="G41" s="28" t="s">
        <v>50</v>
      </c>
      <c r="H41" s="28" t="s">
        <v>50</v>
      </c>
      <c r="I41" s="28" t="s">
        <v>50</v>
      </c>
      <c r="J41" s="28" t="s">
        <v>50</v>
      </c>
      <c r="K41" s="28" t="s">
        <v>50</v>
      </c>
      <c r="L41" s="28" t="s">
        <v>50</v>
      </c>
      <c r="M41" s="28" t="s">
        <v>50</v>
      </c>
      <c r="N41" s="28" t="s">
        <v>50</v>
      </c>
      <c r="O41" s="28" t="s">
        <v>51</v>
      </c>
      <c r="P41" s="28" t="s">
        <v>50</v>
      </c>
      <c r="Q41" s="61" t="s">
        <v>215</v>
      </c>
      <c r="R41" s="54">
        <f t="shared" si="1"/>
        <v>28.352219999999999</v>
      </c>
      <c r="S41" s="52" t="s">
        <v>52</v>
      </c>
      <c r="T41" s="51">
        <v>1</v>
      </c>
      <c r="U41" s="56">
        <f>35.91722-7.565</f>
        <v>28.352219999999999</v>
      </c>
      <c r="V41" s="57" t="s">
        <v>216</v>
      </c>
      <c r="W41" s="61" t="s">
        <v>217</v>
      </c>
      <c r="Y41" s="37"/>
      <c r="Z41" s="37"/>
    </row>
    <row r="42" spans="2:26" s="17" customFormat="1" ht="47.25" x14ac:dyDescent="0.25">
      <c r="B42" s="28">
        <f t="shared" si="0"/>
        <v>25</v>
      </c>
      <c r="C42" s="40">
        <f>'(1) Приобретение электроэнергии'!$C$18</f>
        <v>46022</v>
      </c>
      <c r="D42" s="28" t="s">
        <v>50</v>
      </c>
      <c r="E42" s="28" t="s">
        <v>50</v>
      </c>
      <c r="F42" s="28" t="s">
        <v>50</v>
      </c>
      <c r="G42" s="28" t="s">
        <v>50</v>
      </c>
      <c r="H42" s="28" t="s">
        <v>50</v>
      </c>
      <c r="I42" s="28" t="s">
        <v>50</v>
      </c>
      <c r="J42" s="28" t="s">
        <v>50</v>
      </c>
      <c r="K42" s="28" t="s">
        <v>50</v>
      </c>
      <c r="L42" s="28" t="s">
        <v>50</v>
      </c>
      <c r="M42" s="28" t="s">
        <v>50</v>
      </c>
      <c r="N42" s="28" t="s">
        <v>50</v>
      </c>
      <c r="O42" s="28" t="s">
        <v>51</v>
      </c>
      <c r="P42" s="28" t="s">
        <v>50</v>
      </c>
      <c r="Q42" s="60" t="s">
        <v>56</v>
      </c>
      <c r="R42" s="58">
        <f t="shared" ref="R42" si="6">U42/T42</f>
        <v>1595.22333</v>
      </c>
      <c r="S42" s="28" t="s">
        <v>52</v>
      </c>
      <c r="T42" s="55">
        <v>1</v>
      </c>
      <c r="U42" s="56">
        <v>1595.22333</v>
      </c>
      <c r="V42" s="53" t="s">
        <v>65</v>
      </c>
      <c r="W42" s="53" t="s">
        <v>218</v>
      </c>
      <c r="Y42" s="37"/>
      <c r="Z42" s="37"/>
    </row>
    <row r="43" spans="2:26" s="17" customFormat="1" ht="31.5" x14ac:dyDescent="0.25">
      <c r="B43" s="28">
        <f t="shared" si="0"/>
        <v>26</v>
      </c>
      <c r="C43" s="40">
        <f>'(1) Приобретение электроэнергии'!$C$18</f>
        <v>46022</v>
      </c>
      <c r="D43" s="28" t="s">
        <v>50</v>
      </c>
      <c r="E43" s="28" t="s">
        <v>50</v>
      </c>
      <c r="F43" s="28" t="s">
        <v>50</v>
      </c>
      <c r="G43" s="28" t="s">
        <v>50</v>
      </c>
      <c r="H43" s="28" t="s">
        <v>50</v>
      </c>
      <c r="I43" s="28" t="s">
        <v>50</v>
      </c>
      <c r="J43" s="28" t="s">
        <v>50</v>
      </c>
      <c r="K43" s="28" t="s">
        <v>50</v>
      </c>
      <c r="L43" s="28" t="s">
        <v>50</v>
      </c>
      <c r="M43" s="28" t="s">
        <v>50</v>
      </c>
      <c r="N43" s="28" t="s">
        <v>50</v>
      </c>
      <c r="O43" s="28" t="s">
        <v>51</v>
      </c>
      <c r="P43" s="28" t="s">
        <v>50</v>
      </c>
      <c r="Q43" s="59" t="s">
        <v>100</v>
      </c>
      <c r="R43" s="58">
        <f t="shared" si="1"/>
        <v>2.4700000000000002</v>
      </c>
      <c r="S43" s="28" t="s">
        <v>86</v>
      </c>
      <c r="T43" s="55">
        <v>1</v>
      </c>
      <c r="U43" s="56">
        <v>2.4700000000000002</v>
      </c>
      <c r="V43" s="53" t="s">
        <v>66</v>
      </c>
      <c r="W43" s="53" t="s">
        <v>151</v>
      </c>
      <c r="Y43" s="37"/>
      <c r="Z43" s="37"/>
    </row>
    <row r="44" spans="2:26" s="17" customFormat="1" ht="15.75" x14ac:dyDescent="0.25">
      <c r="B44" s="28">
        <f t="shared" si="0"/>
        <v>27</v>
      </c>
      <c r="C44" s="40">
        <f>'(1) Приобретение электроэнергии'!$C$18</f>
        <v>46022</v>
      </c>
      <c r="D44" s="28" t="s">
        <v>50</v>
      </c>
      <c r="E44" s="28" t="s">
        <v>50</v>
      </c>
      <c r="F44" s="28" t="s">
        <v>50</v>
      </c>
      <c r="G44" s="28" t="s">
        <v>50</v>
      </c>
      <c r="H44" s="28" t="s">
        <v>50</v>
      </c>
      <c r="I44" s="28" t="s">
        <v>50</v>
      </c>
      <c r="J44" s="28" t="s">
        <v>50</v>
      </c>
      <c r="K44" s="28" t="s">
        <v>50</v>
      </c>
      <c r="L44" s="28" t="s">
        <v>50</v>
      </c>
      <c r="M44" s="28" t="s">
        <v>50</v>
      </c>
      <c r="N44" s="28" t="s">
        <v>50</v>
      </c>
      <c r="O44" s="28" t="s">
        <v>51</v>
      </c>
      <c r="P44" s="28" t="s">
        <v>50</v>
      </c>
      <c r="Q44" s="59" t="s">
        <v>114</v>
      </c>
      <c r="R44" s="58">
        <f t="shared" si="1"/>
        <v>7.5342799999999999</v>
      </c>
      <c r="S44" s="28" t="s">
        <v>52</v>
      </c>
      <c r="T44" s="55">
        <v>1</v>
      </c>
      <c r="U44" s="56">
        <v>7.5342799999999999</v>
      </c>
      <c r="V44" s="53" t="s">
        <v>57</v>
      </c>
      <c r="W44" s="53" t="s">
        <v>157</v>
      </c>
      <c r="Y44" s="37"/>
      <c r="Z44" s="37"/>
    </row>
    <row r="45" spans="2:26" s="17" customFormat="1" ht="31.5" x14ac:dyDescent="0.25">
      <c r="B45" s="28">
        <f t="shared" si="0"/>
        <v>28</v>
      </c>
      <c r="C45" s="40">
        <f>'(1) Приобретение электроэнергии'!$C$18</f>
        <v>46022</v>
      </c>
      <c r="D45" s="28" t="s">
        <v>50</v>
      </c>
      <c r="E45" s="28" t="s">
        <v>50</v>
      </c>
      <c r="F45" s="28" t="s">
        <v>50</v>
      </c>
      <c r="G45" s="28" t="s">
        <v>50</v>
      </c>
      <c r="H45" s="28" t="s">
        <v>50</v>
      </c>
      <c r="I45" s="28" t="s">
        <v>50</v>
      </c>
      <c r="J45" s="28" t="s">
        <v>50</v>
      </c>
      <c r="K45" s="28" t="s">
        <v>50</v>
      </c>
      <c r="L45" s="28" t="s">
        <v>50</v>
      </c>
      <c r="M45" s="28" t="s">
        <v>50</v>
      </c>
      <c r="N45" s="28" t="s">
        <v>50</v>
      </c>
      <c r="O45" s="28" t="s">
        <v>51</v>
      </c>
      <c r="P45" s="28" t="s">
        <v>50</v>
      </c>
      <c r="Q45" s="59" t="s">
        <v>91</v>
      </c>
      <c r="R45" s="58">
        <f t="shared" si="1"/>
        <v>18.614999999999998</v>
      </c>
      <c r="S45" s="28" t="s">
        <v>52</v>
      </c>
      <c r="T45" s="55">
        <v>1</v>
      </c>
      <c r="U45" s="56">
        <f>18615/1000</f>
        <v>18.614999999999998</v>
      </c>
      <c r="V45" s="53" t="s">
        <v>90</v>
      </c>
      <c r="W45" s="53" t="s">
        <v>175</v>
      </c>
      <c r="Y45" s="37"/>
      <c r="Z45" s="37"/>
    </row>
    <row r="46" spans="2:26" s="17" customFormat="1" ht="94.5" x14ac:dyDescent="0.25">
      <c r="B46" s="28">
        <f t="shared" si="0"/>
        <v>29</v>
      </c>
      <c r="C46" s="40">
        <f>'(1) Приобретение электроэнергии'!$C$18</f>
        <v>46022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8" t="s">
        <v>51</v>
      </c>
      <c r="P46" s="28" t="s">
        <v>50</v>
      </c>
      <c r="Q46" s="61" t="s">
        <v>212</v>
      </c>
      <c r="R46" s="54">
        <f t="shared" ref="R46" si="7">U46/T46</f>
        <v>26.71209</v>
      </c>
      <c r="S46" s="52" t="s">
        <v>52</v>
      </c>
      <c r="T46" s="51">
        <v>1</v>
      </c>
      <c r="U46" s="56">
        <f>32058.09/1000-5.346</f>
        <v>26.71209</v>
      </c>
      <c r="V46" s="57" t="s">
        <v>213</v>
      </c>
      <c r="W46" s="57" t="s">
        <v>214</v>
      </c>
      <c r="Y46" s="37"/>
      <c r="Z46" s="37"/>
    </row>
    <row r="47" spans="2:26" s="17" customFormat="1" ht="31.5" x14ac:dyDescent="0.25">
      <c r="B47" s="28">
        <f t="shared" si="0"/>
        <v>30</v>
      </c>
      <c r="C47" s="40">
        <f>'(1) Приобретение электроэнергии'!$C$18</f>
        <v>46022</v>
      </c>
      <c r="D47" s="28" t="s">
        <v>50</v>
      </c>
      <c r="E47" s="28" t="s">
        <v>50</v>
      </c>
      <c r="F47" s="28" t="s">
        <v>50</v>
      </c>
      <c r="G47" s="28" t="s">
        <v>50</v>
      </c>
      <c r="H47" s="28" t="s">
        <v>50</v>
      </c>
      <c r="I47" s="28" t="s">
        <v>50</v>
      </c>
      <c r="J47" s="28" t="s">
        <v>50</v>
      </c>
      <c r="K47" s="28" t="s">
        <v>50</v>
      </c>
      <c r="L47" s="28" t="s">
        <v>50</v>
      </c>
      <c r="M47" s="28" t="s">
        <v>50</v>
      </c>
      <c r="N47" s="28" t="s">
        <v>50</v>
      </c>
      <c r="O47" s="28" t="s">
        <v>51</v>
      </c>
      <c r="P47" s="28" t="s">
        <v>50</v>
      </c>
      <c r="Q47" s="59" t="s">
        <v>77</v>
      </c>
      <c r="R47" s="58">
        <f t="shared" si="1"/>
        <v>0.20399999999999999</v>
      </c>
      <c r="S47" s="28" t="s">
        <v>52</v>
      </c>
      <c r="T47" s="55">
        <v>1</v>
      </c>
      <c r="U47" s="56">
        <v>0.20399999999999999</v>
      </c>
      <c r="V47" s="53" t="s">
        <v>83</v>
      </c>
      <c r="W47" s="53" t="s">
        <v>138</v>
      </c>
      <c r="Y47" s="37"/>
      <c r="Z47" s="37"/>
    </row>
    <row r="48" spans="2:26" s="17" customFormat="1" ht="30" customHeight="1" x14ac:dyDescent="0.25">
      <c r="B48" s="28">
        <f t="shared" si="0"/>
        <v>31</v>
      </c>
      <c r="C48" s="40">
        <f>'(1) Приобретение электроэнергии'!$C$18</f>
        <v>46022</v>
      </c>
      <c r="D48" s="28" t="s">
        <v>50</v>
      </c>
      <c r="E48" s="28" t="s">
        <v>50</v>
      </c>
      <c r="F48" s="28" t="s">
        <v>50</v>
      </c>
      <c r="G48" s="28" t="s">
        <v>50</v>
      </c>
      <c r="H48" s="28" t="s">
        <v>50</v>
      </c>
      <c r="I48" s="28" t="s">
        <v>50</v>
      </c>
      <c r="J48" s="28" t="s">
        <v>50</v>
      </c>
      <c r="K48" s="28" t="s">
        <v>50</v>
      </c>
      <c r="L48" s="28" t="s">
        <v>50</v>
      </c>
      <c r="M48" s="28" t="s">
        <v>50</v>
      </c>
      <c r="N48" s="28" t="s">
        <v>50</v>
      </c>
      <c r="O48" s="28" t="s">
        <v>51</v>
      </c>
      <c r="P48" s="28" t="s">
        <v>50</v>
      </c>
      <c r="Q48" s="57" t="s">
        <v>206</v>
      </c>
      <c r="R48" s="58">
        <f t="shared" si="1"/>
        <v>7.08</v>
      </c>
      <c r="S48" s="28" t="s">
        <v>86</v>
      </c>
      <c r="T48" s="55">
        <v>1</v>
      </c>
      <c r="U48" s="58">
        <v>7.08</v>
      </c>
      <c r="V48" s="57" t="s">
        <v>208</v>
      </c>
      <c r="W48" s="57" t="s">
        <v>207</v>
      </c>
      <c r="Y48" s="37"/>
      <c r="Z48" s="37"/>
    </row>
    <row r="49" spans="2:26" s="17" customFormat="1" ht="30" customHeight="1" x14ac:dyDescent="0.25">
      <c r="B49" s="28">
        <f t="shared" si="0"/>
        <v>32</v>
      </c>
      <c r="C49" s="40">
        <f>'(1) Приобретение электроэнергии'!$C$18</f>
        <v>46022</v>
      </c>
      <c r="D49" s="28" t="s">
        <v>50</v>
      </c>
      <c r="E49" s="28" t="s">
        <v>50</v>
      </c>
      <c r="F49" s="28" t="s">
        <v>50</v>
      </c>
      <c r="G49" s="28" t="s">
        <v>50</v>
      </c>
      <c r="H49" s="28" t="s">
        <v>50</v>
      </c>
      <c r="I49" s="28" t="s">
        <v>50</v>
      </c>
      <c r="J49" s="28" t="s">
        <v>50</v>
      </c>
      <c r="K49" s="28" t="s">
        <v>50</v>
      </c>
      <c r="L49" s="28" t="s">
        <v>50</v>
      </c>
      <c r="M49" s="28" t="s">
        <v>50</v>
      </c>
      <c r="N49" s="28" t="s">
        <v>50</v>
      </c>
      <c r="O49" s="28" t="s">
        <v>51</v>
      </c>
      <c r="P49" s="28" t="s">
        <v>50</v>
      </c>
      <c r="Q49" s="57" t="s">
        <v>201</v>
      </c>
      <c r="R49" s="58">
        <f>U49/T49</f>
        <v>7.2288000000000006</v>
      </c>
      <c r="S49" s="28" t="s">
        <v>52</v>
      </c>
      <c r="T49" s="55">
        <v>1</v>
      </c>
      <c r="U49" s="58">
        <f>7228.8/1000</f>
        <v>7.2288000000000006</v>
      </c>
      <c r="V49" s="57" t="s">
        <v>200</v>
      </c>
      <c r="W49" s="57" t="s">
        <v>202</v>
      </c>
      <c r="Y49" s="37"/>
      <c r="Z49" s="37"/>
    </row>
    <row r="50" spans="2:26" s="17" customFormat="1" ht="30" customHeight="1" x14ac:dyDescent="0.25">
      <c r="B50" s="28">
        <f t="shared" si="0"/>
        <v>33</v>
      </c>
      <c r="C50" s="40">
        <f>'(1) Приобретение электроэнергии'!$C$18</f>
        <v>46022</v>
      </c>
      <c r="D50" s="28" t="s">
        <v>50</v>
      </c>
      <c r="E50" s="28" t="s">
        <v>50</v>
      </c>
      <c r="F50" s="28" t="s">
        <v>50</v>
      </c>
      <c r="G50" s="28" t="s">
        <v>50</v>
      </c>
      <c r="H50" s="28" t="s">
        <v>50</v>
      </c>
      <c r="I50" s="28" t="s">
        <v>50</v>
      </c>
      <c r="J50" s="28" t="s">
        <v>50</v>
      </c>
      <c r="K50" s="28" t="s">
        <v>50</v>
      </c>
      <c r="L50" s="28" t="s">
        <v>50</v>
      </c>
      <c r="M50" s="28" t="s">
        <v>50</v>
      </c>
      <c r="N50" s="28" t="s">
        <v>50</v>
      </c>
      <c r="O50" s="28" t="s">
        <v>51</v>
      </c>
      <c r="P50" s="28" t="s">
        <v>50</v>
      </c>
      <c r="Q50" s="57" t="s">
        <v>161</v>
      </c>
      <c r="R50" s="58">
        <f>U50/T50</f>
        <v>8</v>
      </c>
      <c r="S50" s="28" t="s">
        <v>84</v>
      </c>
      <c r="T50" s="55">
        <v>1</v>
      </c>
      <c r="U50" s="58">
        <v>8</v>
      </c>
      <c r="V50" s="57" t="s">
        <v>160</v>
      </c>
      <c r="W50" s="57" t="s">
        <v>162</v>
      </c>
      <c r="Y50" s="37"/>
      <c r="Z50" s="37"/>
    </row>
    <row r="51" spans="2:26" s="17" customFormat="1" ht="30" customHeight="1" x14ac:dyDescent="0.25">
      <c r="B51" s="28">
        <f t="shared" si="0"/>
        <v>34</v>
      </c>
      <c r="C51" s="40">
        <f>'(1) Приобретение электроэнергии'!$C$18</f>
        <v>46022</v>
      </c>
      <c r="D51" s="28" t="s">
        <v>50</v>
      </c>
      <c r="E51" s="28" t="s">
        <v>50</v>
      </c>
      <c r="F51" s="28" t="s">
        <v>50</v>
      </c>
      <c r="G51" s="28" t="s">
        <v>50</v>
      </c>
      <c r="H51" s="28" t="s">
        <v>50</v>
      </c>
      <c r="I51" s="28" t="s">
        <v>50</v>
      </c>
      <c r="J51" s="28" t="s">
        <v>50</v>
      </c>
      <c r="K51" s="28" t="s">
        <v>50</v>
      </c>
      <c r="L51" s="28" t="s">
        <v>50</v>
      </c>
      <c r="M51" s="28" t="s">
        <v>50</v>
      </c>
      <c r="N51" s="28" t="s">
        <v>50</v>
      </c>
      <c r="O51" s="28" t="s">
        <v>51</v>
      </c>
      <c r="P51" s="28" t="s">
        <v>50</v>
      </c>
      <c r="Q51" s="57" t="s">
        <v>204</v>
      </c>
      <c r="R51" s="58">
        <f>U51/T51</f>
        <v>20.5</v>
      </c>
      <c r="S51" s="28" t="s">
        <v>84</v>
      </c>
      <c r="T51" s="55">
        <v>1</v>
      </c>
      <c r="U51" s="58">
        <v>20.5</v>
      </c>
      <c r="V51" s="57" t="s">
        <v>203</v>
      </c>
      <c r="W51" s="57" t="s">
        <v>205</v>
      </c>
      <c r="Y51" s="37"/>
      <c r="Z51" s="37"/>
    </row>
    <row r="52" spans="2:26" s="17" customFormat="1" ht="59.25" customHeight="1" x14ac:dyDescent="0.25">
      <c r="B52" s="28">
        <f t="shared" si="0"/>
        <v>35</v>
      </c>
      <c r="C52" s="40">
        <f>'(1) Приобретение электроэнергии'!$C$18</f>
        <v>46022</v>
      </c>
      <c r="D52" s="28" t="s">
        <v>50</v>
      </c>
      <c r="E52" s="28" t="s">
        <v>50</v>
      </c>
      <c r="F52" s="28" t="s">
        <v>50</v>
      </c>
      <c r="G52" s="28" t="s">
        <v>50</v>
      </c>
      <c r="H52" s="28" t="s">
        <v>50</v>
      </c>
      <c r="I52" s="28" t="s">
        <v>50</v>
      </c>
      <c r="J52" s="28" t="s">
        <v>50</v>
      </c>
      <c r="K52" s="28" t="s">
        <v>50</v>
      </c>
      <c r="L52" s="28" t="s">
        <v>50</v>
      </c>
      <c r="M52" s="28" t="s">
        <v>50</v>
      </c>
      <c r="N52" s="28" t="s">
        <v>50</v>
      </c>
      <c r="O52" s="28" t="s">
        <v>51</v>
      </c>
      <c r="P52" s="28" t="s">
        <v>50</v>
      </c>
      <c r="Q52" s="57" t="s">
        <v>183</v>
      </c>
      <c r="R52" s="58">
        <f>U52/T52</f>
        <v>38.880000000000003</v>
      </c>
      <c r="S52" s="28" t="s">
        <v>133</v>
      </c>
      <c r="T52" s="55">
        <v>2</v>
      </c>
      <c r="U52" s="58">
        <v>77.760000000000005</v>
      </c>
      <c r="V52" s="57" t="s">
        <v>182</v>
      </c>
      <c r="W52" s="57" t="s">
        <v>184</v>
      </c>
      <c r="Y52" s="37"/>
      <c r="Z52" s="37"/>
    </row>
    <row r="53" spans="2:26" s="17" customFormat="1" ht="30" customHeight="1" x14ac:dyDescent="0.25">
      <c r="B53" s="28">
        <f t="shared" si="0"/>
        <v>36</v>
      </c>
      <c r="C53" s="40">
        <f>'(1) Приобретение электроэнергии'!$C$18</f>
        <v>46022</v>
      </c>
      <c r="D53" s="28" t="s">
        <v>50</v>
      </c>
      <c r="E53" s="28" t="s">
        <v>50</v>
      </c>
      <c r="F53" s="28" t="s">
        <v>50</v>
      </c>
      <c r="G53" s="28" t="s">
        <v>50</v>
      </c>
      <c r="H53" s="28" t="s">
        <v>50</v>
      </c>
      <c r="I53" s="28" t="s">
        <v>50</v>
      </c>
      <c r="J53" s="28" t="s">
        <v>50</v>
      </c>
      <c r="K53" s="28" t="s">
        <v>50</v>
      </c>
      <c r="L53" s="28" t="s">
        <v>50</v>
      </c>
      <c r="M53" s="28" t="s">
        <v>50</v>
      </c>
      <c r="N53" s="28" t="s">
        <v>50</v>
      </c>
      <c r="O53" s="28" t="s">
        <v>51</v>
      </c>
      <c r="P53" s="28" t="s">
        <v>50</v>
      </c>
      <c r="Q53" s="57" t="s">
        <v>109</v>
      </c>
      <c r="R53" s="58">
        <f t="shared" si="1"/>
        <v>2</v>
      </c>
      <c r="S53" s="28" t="s">
        <v>52</v>
      </c>
      <c r="T53" s="55">
        <v>1</v>
      </c>
      <c r="U53" s="58">
        <v>2</v>
      </c>
      <c r="V53" s="57" t="s">
        <v>107</v>
      </c>
      <c r="W53" s="57" t="s">
        <v>159</v>
      </c>
      <c r="Y53" s="37"/>
      <c r="Z53" s="37"/>
    </row>
    <row r="54" spans="2:26" s="17" customFormat="1" ht="30" customHeight="1" x14ac:dyDescent="0.25">
      <c r="B54" s="28">
        <f t="shared" si="0"/>
        <v>37</v>
      </c>
      <c r="C54" s="40">
        <f>'(1) Приобретение электроэнергии'!$C$18</f>
        <v>46022</v>
      </c>
      <c r="D54" s="28" t="s">
        <v>50</v>
      </c>
      <c r="E54" s="28" t="s">
        <v>50</v>
      </c>
      <c r="F54" s="28" t="s">
        <v>50</v>
      </c>
      <c r="G54" s="28" t="s">
        <v>50</v>
      </c>
      <c r="H54" s="28" t="s">
        <v>50</v>
      </c>
      <c r="I54" s="28" t="s">
        <v>50</v>
      </c>
      <c r="J54" s="28" t="s">
        <v>50</v>
      </c>
      <c r="K54" s="28" t="s">
        <v>50</v>
      </c>
      <c r="L54" s="28" t="s">
        <v>50</v>
      </c>
      <c r="M54" s="28" t="s">
        <v>50</v>
      </c>
      <c r="N54" s="28" t="s">
        <v>50</v>
      </c>
      <c r="O54" s="28" t="s">
        <v>51</v>
      </c>
      <c r="P54" s="28" t="s">
        <v>50</v>
      </c>
      <c r="Q54" s="57" t="s">
        <v>191</v>
      </c>
      <c r="R54" s="58">
        <f t="shared" si="1"/>
        <v>23.7</v>
      </c>
      <c r="S54" s="28" t="s">
        <v>86</v>
      </c>
      <c r="T54" s="55">
        <v>1</v>
      </c>
      <c r="U54" s="58">
        <v>23.7</v>
      </c>
      <c r="V54" s="57" t="s">
        <v>192</v>
      </c>
      <c r="W54" s="57" t="s">
        <v>190</v>
      </c>
      <c r="Y54" s="37"/>
      <c r="Z54" s="37"/>
    </row>
    <row r="55" spans="2:26" s="17" customFormat="1" ht="30" customHeight="1" x14ac:dyDescent="0.25">
      <c r="B55" s="28">
        <f t="shared" si="0"/>
        <v>38</v>
      </c>
      <c r="C55" s="40">
        <f>'(1) Приобретение электроэнергии'!$C$18</f>
        <v>46022</v>
      </c>
      <c r="D55" s="28" t="s">
        <v>50</v>
      </c>
      <c r="E55" s="28" t="s">
        <v>50</v>
      </c>
      <c r="F55" s="28" t="s">
        <v>50</v>
      </c>
      <c r="G55" s="28" t="s">
        <v>50</v>
      </c>
      <c r="H55" s="28" t="s">
        <v>50</v>
      </c>
      <c r="I55" s="28" t="s">
        <v>50</v>
      </c>
      <c r="J55" s="28" t="s">
        <v>50</v>
      </c>
      <c r="K55" s="28" t="s">
        <v>50</v>
      </c>
      <c r="L55" s="28" t="s">
        <v>50</v>
      </c>
      <c r="M55" s="28" t="s">
        <v>50</v>
      </c>
      <c r="N55" s="28" t="s">
        <v>50</v>
      </c>
      <c r="O55" s="28" t="s">
        <v>51</v>
      </c>
      <c r="P55" s="28" t="s">
        <v>50</v>
      </c>
      <c r="Q55" s="57" t="s">
        <v>111</v>
      </c>
      <c r="R55" s="58">
        <f t="shared" si="1"/>
        <v>3.99</v>
      </c>
      <c r="S55" s="28" t="s">
        <v>52</v>
      </c>
      <c r="T55" s="55">
        <v>1</v>
      </c>
      <c r="U55" s="58">
        <v>3.99</v>
      </c>
      <c r="V55" s="57" t="s">
        <v>93</v>
      </c>
      <c r="W55" s="57" t="s">
        <v>164</v>
      </c>
      <c r="Y55" s="37"/>
      <c r="Z55" s="37"/>
    </row>
    <row r="56" spans="2:26" s="17" customFormat="1" ht="30" customHeight="1" x14ac:dyDescent="0.25">
      <c r="B56" s="28">
        <f t="shared" si="0"/>
        <v>39</v>
      </c>
      <c r="C56" s="40">
        <f>'(1) Приобретение электроэнергии'!$C$18</f>
        <v>46022</v>
      </c>
      <c r="D56" s="28" t="s">
        <v>50</v>
      </c>
      <c r="E56" s="28" t="s">
        <v>50</v>
      </c>
      <c r="F56" s="28" t="s">
        <v>50</v>
      </c>
      <c r="G56" s="28" t="s">
        <v>50</v>
      </c>
      <c r="H56" s="28" t="s">
        <v>50</v>
      </c>
      <c r="I56" s="28" t="s">
        <v>50</v>
      </c>
      <c r="J56" s="28" t="s">
        <v>50</v>
      </c>
      <c r="K56" s="28" t="s">
        <v>50</v>
      </c>
      <c r="L56" s="28" t="s">
        <v>50</v>
      </c>
      <c r="M56" s="28" t="s">
        <v>50</v>
      </c>
      <c r="N56" s="28" t="s">
        <v>50</v>
      </c>
      <c r="O56" s="28" t="s">
        <v>51</v>
      </c>
      <c r="P56" s="28" t="s">
        <v>50</v>
      </c>
      <c r="Q56" s="57" t="s">
        <v>180</v>
      </c>
      <c r="R56" s="58">
        <f t="shared" si="1"/>
        <v>6</v>
      </c>
      <c r="S56" s="28" t="s">
        <v>86</v>
      </c>
      <c r="T56" s="55">
        <v>1</v>
      </c>
      <c r="U56" s="58">
        <v>6</v>
      </c>
      <c r="V56" s="57" t="s">
        <v>179</v>
      </c>
      <c r="W56" s="57" t="s">
        <v>181</v>
      </c>
      <c r="Y56" s="37"/>
      <c r="Z56" s="37"/>
    </row>
    <row r="57" spans="2:26" s="17" customFormat="1" ht="30" customHeight="1" x14ac:dyDescent="0.25">
      <c r="B57" s="28">
        <f t="shared" si="0"/>
        <v>40</v>
      </c>
      <c r="C57" s="40">
        <f>'(1) Приобретение электроэнергии'!$C$18</f>
        <v>46022</v>
      </c>
      <c r="D57" s="28" t="s">
        <v>50</v>
      </c>
      <c r="E57" s="28" t="s">
        <v>50</v>
      </c>
      <c r="F57" s="28" t="s">
        <v>50</v>
      </c>
      <c r="G57" s="28" t="s">
        <v>50</v>
      </c>
      <c r="H57" s="28" t="s">
        <v>50</v>
      </c>
      <c r="I57" s="28" t="s">
        <v>50</v>
      </c>
      <c r="J57" s="28" t="s">
        <v>50</v>
      </c>
      <c r="K57" s="28" t="s">
        <v>50</v>
      </c>
      <c r="L57" s="28" t="s">
        <v>50</v>
      </c>
      <c r="M57" s="28" t="s">
        <v>50</v>
      </c>
      <c r="N57" s="28" t="s">
        <v>50</v>
      </c>
      <c r="O57" s="28" t="s">
        <v>51</v>
      </c>
      <c r="P57" s="28" t="s">
        <v>50</v>
      </c>
      <c r="Q57" s="57" t="s">
        <v>110</v>
      </c>
      <c r="R57" s="58">
        <f t="shared" si="1"/>
        <v>0.36285000000000001</v>
      </c>
      <c r="S57" s="28" t="s">
        <v>52</v>
      </c>
      <c r="T57" s="55">
        <v>1</v>
      </c>
      <c r="U57" s="58">
        <f>362.85/1000</f>
        <v>0.36285000000000001</v>
      </c>
      <c r="V57" s="57" t="s">
        <v>94</v>
      </c>
      <c r="W57" s="57" t="s">
        <v>174</v>
      </c>
      <c r="Y57" s="37"/>
      <c r="Z57" s="37"/>
    </row>
    <row r="58" spans="2:26" s="17" customFormat="1" ht="30" customHeight="1" x14ac:dyDescent="0.25">
      <c r="B58" s="28">
        <f t="shared" si="0"/>
        <v>41</v>
      </c>
      <c r="C58" s="40">
        <f>'(1) Приобретение электроэнергии'!$C$18</f>
        <v>46022</v>
      </c>
      <c r="D58" s="28" t="s">
        <v>50</v>
      </c>
      <c r="E58" s="28" t="s">
        <v>50</v>
      </c>
      <c r="F58" s="28" t="s">
        <v>50</v>
      </c>
      <c r="G58" s="28" t="s">
        <v>50</v>
      </c>
      <c r="H58" s="28" t="s">
        <v>50</v>
      </c>
      <c r="I58" s="28" t="s">
        <v>50</v>
      </c>
      <c r="J58" s="28" t="s">
        <v>50</v>
      </c>
      <c r="K58" s="28" t="s">
        <v>50</v>
      </c>
      <c r="L58" s="28" t="s">
        <v>50</v>
      </c>
      <c r="M58" s="28" t="s">
        <v>50</v>
      </c>
      <c r="N58" s="28" t="s">
        <v>50</v>
      </c>
      <c r="O58" s="28" t="s">
        <v>51</v>
      </c>
      <c r="P58" s="28" t="s">
        <v>50</v>
      </c>
      <c r="Q58" s="57" t="s">
        <v>209</v>
      </c>
      <c r="R58" s="54">
        <f t="shared" si="1"/>
        <v>2.3963000000000001</v>
      </c>
      <c r="S58" s="52" t="s">
        <v>86</v>
      </c>
      <c r="T58" s="51">
        <v>2</v>
      </c>
      <c r="U58" s="56">
        <f>16176.6/1000-11.384</f>
        <v>4.7926000000000002</v>
      </c>
      <c r="V58" s="57" t="s">
        <v>210</v>
      </c>
      <c r="W58" s="57" t="s">
        <v>211</v>
      </c>
      <c r="Y58" s="37"/>
      <c r="Z58" s="37"/>
    </row>
    <row r="59" spans="2:26" s="17" customFormat="1" ht="30" customHeight="1" x14ac:dyDescent="0.25">
      <c r="B59" s="28">
        <f t="shared" si="0"/>
        <v>42</v>
      </c>
      <c r="C59" s="40">
        <f>'(1) Приобретение электроэнергии'!$C$18</f>
        <v>46022</v>
      </c>
      <c r="D59" s="28" t="s">
        <v>50</v>
      </c>
      <c r="E59" s="28" t="s">
        <v>50</v>
      </c>
      <c r="F59" s="28" t="s">
        <v>50</v>
      </c>
      <c r="G59" s="28" t="s">
        <v>50</v>
      </c>
      <c r="H59" s="28" t="s">
        <v>50</v>
      </c>
      <c r="I59" s="28" t="s">
        <v>50</v>
      </c>
      <c r="J59" s="28" t="s">
        <v>50</v>
      </c>
      <c r="K59" s="28" t="s">
        <v>50</v>
      </c>
      <c r="L59" s="28" t="s">
        <v>50</v>
      </c>
      <c r="M59" s="28" t="s">
        <v>50</v>
      </c>
      <c r="N59" s="28" t="s">
        <v>50</v>
      </c>
      <c r="O59" s="28" t="s">
        <v>51</v>
      </c>
      <c r="P59" s="28" t="s">
        <v>50</v>
      </c>
      <c r="Q59" s="57" t="s">
        <v>193</v>
      </c>
      <c r="R59" s="58">
        <f t="shared" si="1"/>
        <v>33.1</v>
      </c>
      <c r="S59" s="28" t="s">
        <v>86</v>
      </c>
      <c r="T59" s="55">
        <v>1</v>
      </c>
      <c r="U59" s="58">
        <v>33.1</v>
      </c>
      <c r="V59" s="57" t="s">
        <v>194</v>
      </c>
      <c r="W59" s="57" t="s">
        <v>195</v>
      </c>
      <c r="Y59" s="37"/>
      <c r="Z59" s="37"/>
    </row>
    <row r="60" spans="2:26" s="17" customFormat="1" ht="30" customHeight="1" x14ac:dyDescent="0.25">
      <c r="B60" s="28">
        <f t="shared" si="0"/>
        <v>43</v>
      </c>
      <c r="C60" s="40">
        <f>'(1) Приобретение электроэнергии'!$C$18</f>
        <v>46022</v>
      </c>
      <c r="D60" s="28" t="s">
        <v>50</v>
      </c>
      <c r="E60" s="28" t="s">
        <v>50</v>
      </c>
      <c r="F60" s="28" t="s">
        <v>50</v>
      </c>
      <c r="G60" s="28" t="s">
        <v>50</v>
      </c>
      <c r="H60" s="28" t="s">
        <v>50</v>
      </c>
      <c r="I60" s="28" t="s">
        <v>50</v>
      </c>
      <c r="J60" s="28" t="s">
        <v>50</v>
      </c>
      <c r="K60" s="28" t="s">
        <v>50</v>
      </c>
      <c r="L60" s="28" t="s">
        <v>50</v>
      </c>
      <c r="M60" s="28" t="s">
        <v>50</v>
      </c>
      <c r="N60" s="28" t="s">
        <v>50</v>
      </c>
      <c r="O60" s="28" t="s">
        <v>51</v>
      </c>
      <c r="P60" s="28" t="s">
        <v>50</v>
      </c>
      <c r="Q60" s="57" t="s">
        <v>196</v>
      </c>
      <c r="R60" s="58">
        <f t="shared" si="1"/>
        <v>264</v>
      </c>
      <c r="S60" s="28" t="s">
        <v>86</v>
      </c>
      <c r="T60" s="55">
        <v>1</v>
      </c>
      <c r="U60" s="58">
        <v>264</v>
      </c>
      <c r="V60" s="57" t="s">
        <v>197</v>
      </c>
      <c r="W60" s="57" t="s">
        <v>198</v>
      </c>
      <c r="Y60" s="37"/>
      <c r="Z60" s="37"/>
    </row>
    <row r="61" spans="2:26" s="18" customFormat="1" x14ac:dyDescent="0.25">
      <c r="U61" s="24"/>
    </row>
    <row r="62" spans="2:26" s="42" customFormat="1" x14ac:dyDescent="0.25">
      <c r="B62" s="42" t="str">
        <f>'(1) Приобретение электроэнергии'!B21</f>
        <v>* Информация представлена при наличии документов по состоянию на 09.02.2026</v>
      </c>
      <c r="U62" s="47"/>
    </row>
    <row r="63" spans="2:26" s="18" customFormat="1" x14ac:dyDescent="0.25">
      <c r="U63" s="24"/>
    </row>
    <row r="64" spans="2:26" s="18" customFormat="1" x14ac:dyDescent="0.25">
      <c r="T64" s="25"/>
      <c r="U64" s="25"/>
    </row>
    <row r="73" spans="20:20" x14ac:dyDescent="0.25">
      <c r="T73" s="41"/>
    </row>
  </sheetData>
  <autoFilter ref="B17:Z62" xr:uid="{00000000-0001-0000-0900-000000000000}"/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zoomScale="82" zoomScaleNormal="82" workbookViewId="0">
      <selection activeCell="L27" sqref="L27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январь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8" t="s">
        <v>3</v>
      </c>
      <c r="C12" s="68" t="s">
        <v>4</v>
      </c>
      <c r="D12" s="68" t="s">
        <v>5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 t="s">
        <v>6</v>
      </c>
      <c r="R12" s="68" t="s">
        <v>7</v>
      </c>
      <c r="S12" s="68" t="s">
        <v>8</v>
      </c>
      <c r="T12" s="68" t="s">
        <v>9</v>
      </c>
      <c r="U12" s="68" t="s">
        <v>10</v>
      </c>
      <c r="V12" s="68" t="s">
        <v>11</v>
      </c>
      <c r="W12" s="68" t="s">
        <v>12</v>
      </c>
    </row>
    <row r="13" spans="2:23" s="7" customFormat="1" ht="15.75" x14ac:dyDescent="0.25">
      <c r="B13" s="68"/>
      <c r="C13" s="68"/>
      <c r="D13" s="68" t="s">
        <v>13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 t="s">
        <v>14</v>
      </c>
      <c r="P13" s="68"/>
      <c r="Q13" s="68"/>
      <c r="R13" s="68"/>
      <c r="S13" s="68"/>
      <c r="T13" s="68"/>
      <c r="U13" s="68"/>
      <c r="V13" s="68"/>
      <c r="W13" s="68"/>
    </row>
    <row r="14" spans="2:23" s="7" customFormat="1" ht="15.75" x14ac:dyDescent="0.25">
      <c r="B14" s="68"/>
      <c r="C14" s="68"/>
      <c r="D14" s="68" t="s">
        <v>15</v>
      </c>
      <c r="E14" s="68"/>
      <c r="F14" s="68"/>
      <c r="G14" s="68"/>
      <c r="H14" s="68"/>
      <c r="I14" s="68"/>
      <c r="J14" s="68"/>
      <c r="K14" s="68"/>
      <c r="L14" s="68"/>
      <c r="M14" s="68"/>
      <c r="N14" s="68" t="s">
        <v>16</v>
      </c>
      <c r="O14" s="68"/>
      <c r="P14" s="68"/>
      <c r="Q14" s="68"/>
      <c r="R14" s="68"/>
      <c r="S14" s="68"/>
      <c r="T14" s="68"/>
      <c r="U14" s="68"/>
      <c r="V14" s="68"/>
      <c r="W14" s="68"/>
    </row>
    <row r="15" spans="2:23" s="7" customFormat="1" ht="31.5" customHeight="1" x14ac:dyDescent="0.25">
      <c r="B15" s="68"/>
      <c r="C15" s="68"/>
      <c r="D15" s="68" t="s">
        <v>17</v>
      </c>
      <c r="E15" s="68"/>
      <c r="F15" s="68"/>
      <c r="G15" s="68" t="s">
        <v>18</v>
      </c>
      <c r="H15" s="68"/>
      <c r="I15" s="68"/>
      <c r="J15" s="68" t="s">
        <v>19</v>
      </c>
      <c r="K15" s="68"/>
      <c r="L15" s="68" t="s">
        <v>20</v>
      </c>
      <c r="M15" s="68"/>
      <c r="N15" s="68"/>
      <c r="O15" s="68" t="s">
        <v>21</v>
      </c>
      <c r="P15" s="68" t="s">
        <v>22</v>
      </c>
      <c r="Q15" s="68"/>
      <c r="R15" s="68"/>
      <c r="S15" s="68"/>
      <c r="T15" s="68"/>
      <c r="U15" s="68"/>
      <c r="V15" s="68"/>
      <c r="W15" s="68"/>
    </row>
    <row r="16" spans="2:23" s="7" customFormat="1" ht="78.75" x14ac:dyDescent="0.25">
      <c r="B16" s="68"/>
      <c r="C16" s="6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8" customFormat="1" ht="32.25" customHeight="1" x14ac:dyDescent="0.25">
      <c r="B18" s="28">
        <v>1</v>
      </c>
      <c r="C18" s="40">
        <f>'(1) Приобретение электроэнергии'!$C$18</f>
        <v>46022</v>
      </c>
      <c r="D18" s="28" t="s">
        <v>50</v>
      </c>
      <c r="E18" s="28" t="s">
        <v>50</v>
      </c>
      <c r="F18" s="28" t="s">
        <v>50</v>
      </c>
      <c r="G18" s="28" t="s">
        <v>50</v>
      </c>
      <c r="H18" s="28" t="s">
        <v>50</v>
      </c>
      <c r="I18" s="28" t="s">
        <v>50</v>
      </c>
      <c r="J18" s="28" t="s">
        <v>50</v>
      </c>
      <c r="K18" s="28" t="s">
        <v>50</v>
      </c>
      <c r="L18" s="28" t="s">
        <v>50</v>
      </c>
      <c r="M18" s="28" t="s">
        <v>50</v>
      </c>
      <c r="N18" s="28" t="s">
        <v>50</v>
      </c>
      <c r="O18" s="28" t="s">
        <v>51</v>
      </c>
      <c r="P18" s="28" t="s">
        <v>50</v>
      </c>
      <c r="Q18" s="52" t="s">
        <v>58</v>
      </c>
      <c r="R18" s="54">
        <v>5.3111666147075659E-2</v>
      </c>
      <c r="S18" s="52" t="s">
        <v>106</v>
      </c>
      <c r="T18" s="51">
        <v>5318.4500000000007</v>
      </c>
      <c r="U18" s="51">
        <v>282.4717408199146</v>
      </c>
      <c r="V18" s="53" t="s">
        <v>98</v>
      </c>
      <c r="W18" s="52" t="s">
        <v>119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09.02.2026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2026-02-10T04:19:58Z</dcterms:modified>
</cp:coreProperties>
</file>